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JDGHK~1\AppData\Local\Temp\handy8\00000000000000000101\"/>
    </mc:Choice>
  </mc:AlternateContent>
  <bookViews>
    <workbookView xWindow="0" yWindow="0" windowWidth="25560" windowHeight="10815"/>
  </bookViews>
  <sheets>
    <sheet name="심사내역서" sheetId="1" r:id="rId1"/>
    <sheet name="임차용역 산출내역서 " sheetId="2" r:id="rId2"/>
    <sheet name="Sheet1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1" localSheetId="1">[1]I一般比!#REF!</definedName>
    <definedName name="_1">[1]I一般比!#REF!</definedName>
    <definedName name="_2">[2]J直材4!$F$5:$G$5</definedName>
    <definedName name="_3">#N/A</definedName>
    <definedName name="_Order1" hidden="1">0</definedName>
    <definedName name="_Order2" hidden="1">0</definedName>
    <definedName name="_Regression_Int" hidden="1">1</definedName>
    <definedName name="\0">#N/A</definedName>
    <definedName name="\a">#N/A</definedName>
    <definedName name="\b">#N/A</definedName>
    <definedName name="\c" localSheetId="1">#REF!</definedName>
    <definedName name="\c">#REF!</definedName>
    <definedName name="\d">#N/A</definedName>
    <definedName name="\g" localSheetId="1">'[3]N賃率-職'!#REF!</definedName>
    <definedName name="\g">'[3]N賃率-職'!#REF!</definedName>
    <definedName name="\p">#N/A</definedName>
    <definedName name="\x">#N/A</definedName>
    <definedName name="\z">#N/A</definedName>
    <definedName name="a">'[4]기존단가 (2)'!$A$4:$E$487</definedName>
    <definedName name="AA" localSheetId="1">#REF!</definedName>
    <definedName name="AA">#REF!</definedName>
    <definedName name="aaaa">집</definedName>
    <definedName name="B" localSheetId="1">#REF!</definedName>
    <definedName name="B">#REF!</definedName>
    <definedName name="code" localSheetId="1">#REF!</definedName>
    <definedName name="code">#REF!</definedName>
    <definedName name="d" localSheetId="1">#REF!</definedName>
    <definedName name="d">#REF!</definedName>
    <definedName name="_xlnm.Database" localSheetId="1">#REF!</definedName>
    <definedName name="_xlnm.Database">#REF!</definedName>
    <definedName name="ds">[5]단!$A$5:$I$172</definedName>
    <definedName name="D열" localSheetId="1">#REF!</definedName>
    <definedName name="D열">#REF!</definedName>
    <definedName name="e">[6]단가!$A$4:$E$122</definedName>
    <definedName name="ES노임">[7]노임단가!$D$4:$I$134</definedName>
    <definedName name="ew" localSheetId="1">[8]재집!#REF!</definedName>
    <definedName name="ew">[8]재집!#REF!</definedName>
    <definedName name="f" localSheetId="1">#REF!</definedName>
    <definedName name="f">#REF!</definedName>
    <definedName name="fd" localSheetId="1">[8]직재!#REF!</definedName>
    <definedName name="fd">[8]직재!#REF!</definedName>
    <definedName name="g" localSheetId="1">#REF!</definedName>
    <definedName name="g">#REF!</definedName>
    <definedName name="gkgkgk">gkgkgk</definedName>
    <definedName name="G열" localSheetId="1">#REF!</definedName>
    <definedName name="G열">#REF!</definedName>
    <definedName name="HP" localSheetId="1">#REF!</definedName>
    <definedName name="HP">#REF!</definedName>
    <definedName name="I" localSheetId="1">#REF!</definedName>
    <definedName name="I">#REF!</definedName>
    <definedName name="ILJIB_MOTO_PYO" localSheetId="1">#REF!</definedName>
    <definedName name="ILJIB_MOTO_PYO">#REF!</definedName>
    <definedName name="K2_" localSheetId="1">#REF!</definedName>
    <definedName name="K2_">#REF!</definedName>
    <definedName name="KS">[9]단!$A$5:$I$153</definedName>
    <definedName name="M" localSheetId="1">#REF!</definedName>
    <definedName name="M">#REF!</definedName>
    <definedName name="MIN.XLS" localSheetId="1">[10]!복사</definedName>
    <definedName name="MIN.XLS">[10]!복사</definedName>
    <definedName name="n">템플리트모듈6</definedName>
    <definedName name="O" localSheetId="1">#REF!</definedName>
    <definedName name="O">#REF!</definedName>
    <definedName name="P_NAE" localSheetId="1">#REF!</definedName>
    <definedName name="P_NAE">#REF!</definedName>
    <definedName name="P_NAE2" localSheetId="1">#REF!</definedName>
    <definedName name="P_NAE2">#REF!</definedName>
    <definedName name="_xlnm.Print_Area" localSheetId="1">#REF!</definedName>
    <definedName name="_xlnm.Print_Area">#REF!</definedName>
    <definedName name="PRINT_AREA_MI" localSheetId="1">#REF!</definedName>
    <definedName name="PRINT_AREA_MI">#REF!</definedName>
    <definedName name="_xlnm.Print_Titles" localSheetId="1">#REF!,#REF!</definedName>
    <definedName name="_xlnm.Print_Titles">#REF!,#REF!</definedName>
    <definedName name="q" localSheetId="1">#REF!</definedName>
    <definedName name="q">#REF!</definedName>
    <definedName name="QQQ" localSheetId="1">#REF!</definedName>
    <definedName name="QQQ">#REF!</definedName>
    <definedName name="s" localSheetId="1">[8]재집!#REF!</definedName>
    <definedName name="s">[8]재집!#REF!</definedName>
    <definedName name="SA">[11]단!$A$5:$I$153</definedName>
    <definedName name="t">[11]단!$A$5:$I$153</definedName>
    <definedName name="U" localSheetId="1">#REF!</definedName>
    <definedName name="U">#REF!</definedName>
    <definedName name="V" localSheetId="1">#REF!</definedName>
    <definedName name="V">#REF!</definedName>
    <definedName name="w" localSheetId="1">#REF!</definedName>
    <definedName name="w">#REF!</definedName>
    <definedName name="WWW" localSheetId="1">#REF!</definedName>
    <definedName name="WWW">#REF!</definedName>
    <definedName name="Y" localSheetId="1">#REF!</definedName>
    <definedName name="Y">#REF!</definedName>
    <definedName name="YOUNG" localSheetId="1">#REF!</definedName>
    <definedName name="YOUNG">#REF!</definedName>
    <definedName name="가로형천장양면재계" localSheetId="1">[12]직재!#REF!</definedName>
    <definedName name="가로형천장양면재계">[12]직재!#REF!</definedName>
    <definedName name="가로형천장양면재계재계" localSheetId="1">[12]재집!#REF!</definedName>
    <definedName name="가로형천장양면재계재계">[12]재집!#REF!</definedName>
    <definedName name="가로형천장재계" localSheetId="1">[12]재집!#REF!</definedName>
    <definedName name="가로형천장재계">[12]재집!#REF!</definedName>
    <definedName name="고" localSheetId="1">[7]경비_원본!#REF!</definedName>
    <definedName name="고">[7]경비_원본!#REF!</definedName>
    <definedName name="관1211">템플리트모듈6</definedName>
    <definedName name="관급자재대">관급자재대</definedName>
    <definedName name="금회수량" localSheetId="1">#REF!</definedName>
    <definedName name="금회수량">#REF!</definedName>
    <definedName name="금회순공사" localSheetId="1">'[13]연부97-1'!#REF!</definedName>
    <definedName name="금회순공사">'[13]연부97-1'!#REF!</definedName>
    <definedName name="기" localSheetId="1">#REF!</definedName>
    <definedName name="기">#REF!</definedName>
    <definedName name="기단">'[14]기존단가 (2)'!$A$4:$E$487</definedName>
    <definedName name="ㄴ">[15]단!$A$5:$I$52</definedName>
    <definedName name="ㄴㄴ">[16]단가!$A$4:$E$122</definedName>
    <definedName name="ㄴㄴㅁ">[17]단가!$A$4:$E$122</definedName>
    <definedName name="ㄴㅁ" localSheetId="1">[18]직재!#REF!</definedName>
    <definedName name="ㄴㅁ">[18]직재!#REF!</definedName>
    <definedName name="나" localSheetId="1">[19]!인쇄</definedName>
    <definedName name="나">[19]!인쇄</definedName>
    <definedName name="노1" localSheetId="1">#REF!</definedName>
    <definedName name="노1">#REF!</definedName>
    <definedName name="노2" localSheetId="1">#REF!</definedName>
    <definedName name="노2">#REF!</definedName>
    <definedName name="노3" localSheetId="1">#REF!</definedName>
    <definedName name="노3">#REF!</definedName>
    <definedName name="노4" localSheetId="1">#REF!</definedName>
    <definedName name="노4">#REF!</definedName>
    <definedName name="노5" localSheetId="1">#REF!</definedName>
    <definedName name="노5">#REF!</definedName>
    <definedName name="노6" localSheetId="1">#REF!</definedName>
    <definedName name="노6">#REF!</definedName>
    <definedName name="노무비" localSheetId="1">[20]건축내역!#REF!</definedName>
    <definedName name="노무비">[20]건축내역!#REF!</definedName>
    <definedName name="누계수량" localSheetId="1">#REF!</definedName>
    <definedName name="누계수량">#REF!</definedName>
    <definedName name="니" localSheetId="1">#REF!</definedName>
    <definedName name="니">#REF!</definedName>
    <definedName name="ㄷ">'[21]기존단가 (2)'!$A$4:$E$487</definedName>
    <definedName name="ㄷㄱㄷㅈ">[22]단!$A$5:$I$52</definedName>
    <definedName name="ㄷㄷ">[23]단!$A$5:$I$153</definedName>
    <definedName name="ㄷㄷㄷ24ㄷ" localSheetId="1">[18]재집!#REF!</definedName>
    <definedName name="ㄷㄷㄷ24ㄷ">[18]재집!#REF!</definedName>
    <definedName name="ㄷㄷㄷㄷ">[24]단!$A$5:$I$28</definedName>
    <definedName name="ㄷㄷㄷㄷㄷㄷ" localSheetId="1">[18]직재!#REF!</definedName>
    <definedName name="ㄷㄷㄷㄷㄷㄷ">[18]직재!#REF!</definedName>
    <definedName name="단1">[25]단!$A$5:$I$153</definedName>
    <definedName name="대">템플리트모듈6</definedName>
    <definedName name="대가">[11]단!$A$5:$I$153</definedName>
    <definedName name="대가표">[6]단가!$A$4:$E$122</definedName>
    <definedName name="대상시설4" localSheetId="1">[10]!복사</definedName>
    <definedName name="대상시설4">[10]!복사</definedName>
    <definedName name="도급단가" localSheetId="1">#REF!</definedName>
    <definedName name="도급단가">#REF!</definedName>
    <definedName name="도급수량" localSheetId="1">#REF!</definedName>
    <definedName name="도급수량">#REF!</definedName>
    <definedName name="득" localSheetId="1">[19]!지우기</definedName>
    <definedName name="득">[19]!지우기</definedName>
    <definedName name="디" localSheetId="1">#REF!</definedName>
    <definedName name="디">#REF!</definedName>
    <definedName name="ㄹㄴ" localSheetId="1">[26]재집!#REF!</definedName>
    <definedName name="ㄹㄴ">[26]재집!#REF!</definedName>
    <definedName name="ㄹㅇ">[17]단가!$A$4:$E$122</definedName>
    <definedName name="리" localSheetId="1">#REF!</definedName>
    <definedName name="리">#REF!</definedName>
    <definedName name="ㅀ">[11]단!$A$5:$I$153</definedName>
    <definedName name="ㅁ">'[21]기존단가 (2)'!$A$4:$E$487</definedName>
    <definedName name="ㅁㅂ" localSheetId="1">[26]재집!#REF!</definedName>
    <definedName name="ㅁㅂ">[26]재집!#REF!</definedName>
    <definedName name="만">[27]기계변경!$A$5:$N$44</definedName>
    <definedName name="목" localSheetId="1">#REF!</definedName>
    <definedName name="목">#REF!</definedName>
    <definedName name="목공">집</definedName>
    <definedName name="목록">[28]Sheet3!$A$1:$X$1</definedName>
    <definedName name="ㅂ">[15]단!$A$5:$I$52</definedName>
    <definedName name="ㅂㅂㅂ">'[21]기존단가 (2)'!$A$4:$E$487</definedName>
    <definedName name="바" localSheetId="1">[19]!우로복사</definedName>
    <definedName name="바">[19]!우로복사</definedName>
    <definedName name="복사" localSheetId="1">[29]!복사</definedName>
    <definedName name="복사">[29]!복사</definedName>
    <definedName name="복사준비" localSheetId="1">[19]!복사준비</definedName>
    <definedName name="복사준비">[19]!복사준비</definedName>
    <definedName name="비" localSheetId="1">#REF!</definedName>
    <definedName name="비">#REF!</definedName>
    <definedName name="비목군분류표" localSheetId="1">#REF!</definedName>
    <definedName name="비목군분류표">#REF!</definedName>
    <definedName name="서">[7]노임단가!$D$4:$I$134</definedName>
    <definedName name="석균" localSheetId="1">[12]재집!#REF!</definedName>
    <definedName name="석균">[12]재집!#REF!</definedName>
    <definedName name="ㅇ">[30]단!$A$5:$G$100</definedName>
    <definedName name="ㅇ1200" localSheetId="1">#REF!</definedName>
    <definedName name="ㅇ1200">#REF!</definedName>
    <definedName name="ㅇㄴ">[31]단!$A$5:$I$172</definedName>
    <definedName name="ㅇㄷ" localSheetId="1">[18]재집!#REF!</definedName>
    <definedName name="ㅇㄷ">[18]재집!#REF!</definedName>
    <definedName name="ㅇㄹ" localSheetId="1">[26]직재!#REF!</definedName>
    <definedName name="ㅇㄹ">[26]직재!#REF!</definedName>
    <definedName name="양" localSheetId="1">[12]직재!#REF!</definedName>
    <definedName name="양">[12]직재!#REF!</definedName>
    <definedName name="연부순공사" localSheetId="1">[13]갑지1!#REF!</definedName>
    <definedName name="연부순공사">[13]갑지1!#REF!</definedName>
    <definedName name="우로복사" localSheetId="1">[19]!우로복사</definedName>
    <definedName name="우로복사">[19]!우로복사</definedName>
    <definedName name="웅">[32]단가!$A$4:$E$122</definedName>
    <definedName name="원가계산">템플리트모듈6</definedName>
    <definedName name="인" localSheetId="1">[18]직재!#REF!</definedName>
    <definedName name="인">[18]직재!#REF!</definedName>
    <definedName name="인쇄" localSheetId="1">[19]!인쇄</definedName>
    <definedName name="인쇄">[19]!인쇄</definedName>
    <definedName name="인자" localSheetId="1">[18]재집!#REF!</definedName>
    <definedName name="인자">[18]재집!#REF!</definedName>
    <definedName name="ㅈ">[15]단!$A$5:$I$52</definedName>
    <definedName name="ㅈㄷ">'[33]기존단가 (2)'!$A$4:$E$487</definedName>
    <definedName name="ㅈㅂ" localSheetId="1">[18]직재!#REF!</definedName>
    <definedName name="ㅈㅂ">[18]직재!#REF!</definedName>
    <definedName name="재1" localSheetId="1">#REF!</definedName>
    <definedName name="재1">#REF!</definedName>
    <definedName name="재2" localSheetId="1">#REF!</definedName>
    <definedName name="재2">#REF!</definedName>
    <definedName name="재3" localSheetId="1">#REF!</definedName>
    <definedName name="재3">#REF!</definedName>
    <definedName name="재4" localSheetId="1">#REF!</definedName>
    <definedName name="재4">#REF!</definedName>
    <definedName name="재5" localSheetId="1">#REF!</definedName>
    <definedName name="재5">#REF!</definedName>
    <definedName name="재6" localSheetId="1">#REF!</definedName>
    <definedName name="재6">#REF!</definedName>
    <definedName name="재료비" localSheetId="1">[34]건축내역!#REF!</definedName>
    <definedName name="재료비">[34]건축내역!#REF!</definedName>
    <definedName name="쟁료비" localSheetId="1">[20]건축내역!#REF!</definedName>
    <definedName name="쟁료비">[20]건축내역!#REF!</definedName>
    <definedName name="적용대가산출표" localSheetId="1">#REF!</definedName>
    <definedName name="적용대가산출표">#REF!</definedName>
    <definedName name="전회수량" localSheetId="1">#REF!</definedName>
    <definedName name="전회수량">#REF!</definedName>
    <definedName name="종로구">[35]Sheet3!$A$2:$A$3</definedName>
    <definedName name="지" localSheetId="1">[19]!인쇄</definedName>
    <definedName name="지">[19]!인쇄</definedName>
    <definedName name="지우기" localSheetId="1">[19]!지우기</definedName>
    <definedName name="지우기">[19]!지우기</definedName>
    <definedName name="집">집</definedName>
    <definedName name="집계표2">집</definedName>
    <definedName name="ㅊ600" localSheetId="1">#REF!</definedName>
    <definedName name="ㅊ600">#REF!</definedName>
    <definedName name="총괄순공사" localSheetId="1">[13]갑지1!#REF!</definedName>
    <definedName name="총괄순공사">[13]갑지1!#REF!</definedName>
    <definedName name="치" localSheetId="1">[29]!복사</definedName>
    <definedName name="치">[29]!복사</definedName>
    <definedName name="ㅋㅋ">[17]단가!$A$4:$E$122</definedName>
    <definedName name="키" localSheetId="1">[36]전신환매도율!#REF!</definedName>
    <definedName name="키">[36]전신환매도율!#REF!</definedName>
    <definedName name="템플리트모듈1">템플리트모듈6</definedName>
    <definedName name="템플리트모듈2">템플리트모듈6</definedName>
    <definedName name="템플리트모듈3">템플리트모듈6</definedName>
    <definedName name="템플리트모듈4">템플리트모듈6</definedName>
    <definedName name="템플리트모듈5">템플리트모듈6</definedName>
    <definedName name="템플리트모듈6">템플리트모듈6</definedName>
    <definedName name="폐기물내역서">템플리트모듈6</definedName>
    <definedName name="폐기물집계표">집</definedName>
    <definedName name="표복사" localSheetId="1">[7]경비_원본!#REF!</definedName>
    <definedName name="표복사">[7]경비_원본!#REF!</definedName>
    <definedName name="피" localSheetId="1">[19]!복사준비</definedName>
    <definedName name="피">[19]!복사준비</definedName>
    <definedName name="ㅎ2628" localSheetId="1">#REF!</definedName>
    <definedName name="ㅎ2628">#REF!</definedName>
    <definedName name="환_율" localSheetId="1">[37]전신환매도율!#REF!</definedName>
    <definedName name="환_율">[37]전신환매도율!#REF!</definedName>
    <definedName name="ㅓㅕ">[38]단!$A$5:$I$28</definedName>
    <definedName name="ㅕ" localSheetId="1">[18]재집!#REF!</definedName>
    <definedName name="ㅕ">[18]재집!#REF!</definedName>
    <definedName name="ㅕㅕ">[9]단!$A$5:$I$153</definedName>
  </definedNames>
  <calcPr calcId="162913"/>
</workbook>
</file>

<file path=xl/calcChain.xml><?xml version="1.0" encoding="utf-8"?>
<calcChain xmlns="http://schemas.openxmlformats.org/spreadsheetml/2006/main">
  <c r="D28" i="2" l="1"/>
  <c r="D29" i="2" s="1"/>
  <c r="E27" i="2"/>
  <c r="E26" i="2"/>
  <c r="E25" i="2"/>
  <c r="E26" i="1" s="1"/>
  <c r="F26" i="1" s="1"/>
  <c r="E24" i="2"/>
  <c r="E25" i="1" s="1"/>
  <c r="F25" i="1" s="1"/>
  <c r="E23" i="2"/>
  <c r="E22" i="2"/>
  <c r="E21" i="2"/>
  <c r="E20" i="2"/>
  <c r="D20" i="2"/>
  <c r="C20" i="2"/>
  <c r="E16" i="2"/>
  <c r="D15" i="2"/>
  <c r="E15" i="2" s="1"/>
  <c r="E16" i="1" s="1"/>
  <c r="F16" i="1" s="1"/>
  <c r="C15" i="2"/>
  <c r="E14" i="2"/>
  <c r="D14" i="2"/>
  <c r="C14" i="2"/>
  <c r="D13" i="2"/>
  <c r="C13" i="2"/>
  <c r="E13" i="2" s="1"/>
  <c r="E14" i="1" s="1"/>
  <c r="F14" i="1" s="1"/>
  <c r="D11" i="2"/>
  <c r="D12" i="2" s="1"/>
  <c r="C11" i="2"/>
  <c r="C12" i="2" s="1"/>
  <c r="E10" i="2"/>
  <c r="D10" i="2"/>
  <c r="C10" i="2"/>
  <c r="C17" i="2" s="1"/>
  <c r="D9" i="2"/>
  <c r="C9" i="2"/>
  <c r="E8" i="2"/>
  <c r="E7" i="2"/>
  <c r="E6" i="2"/>
  <c r="E5" i="2"/>
  <c r="E5" i="1" s="1"/>
  <c r="F5" i="1" s="1"/>
  <c r="E4" i="2"/>
  <c r="E4" i="1" s="1"/>
  <c r="D30" i="1"/>
  <c r="E28" i="1"/>
  <c r="F28" i="1" s="1"/>
  <c r="F27" i="1"/>
  <c r="E27" i="1"/>
  <c r="E24" i="1"/>
  <c r="F24" i="1" s="1"/>
  <c r="E23" i="1"/>
  <c r="F23" i="1" s="1"/>
  <c r="E22" i="1"/>
  <c r="F22" i="1" s="1"/>
  <c r="D18" i="1"/>
  <c r="E17" i="1"/>
  <c r="F17" i="1" s="1"/>
  <c r="F15" i="1"/>
  <c r="E15" i="1"/>
  <c r="E11" i="1"/>
  <c r="F11" i="1" s="1"/>
  <c r="E9" i="1"/>
  <c r="F9" i="1" s="1"/>
  <c r="D8" i="1"/>
  <c r="D10" i="1" s="1"/>
  <c r="D31" i="1" s="1"/>
  <c r="D34" i="1" s="1"/>
  <c r="F7" i="1"/>
  <c r="E7" i="1"/>
  <c r="E6" i="1"/>
  <c r="F6" i="1" s="1"/>
  <c r="F4" i="1" l="1"/>
  <c r="E8" i="1"/>
  <c r="F8" i="1" s="1"/>
  <c r="D17" i="2"/>
  <c r="D30" i="2" s="1"/>
  <c r="D31" i="2"/>
  <c r="E12" i="2"/>
  <c r="E13" i="1" s="1"/>
  <c r="F13" i="1" s="1"/>
  <c r="E11" i="2"/>
  <c r="C28" i="2"/>
  <c r="E9" i="2"/>
  <c r="E10" i="1" l="1"/>
  <c r="F10" i="1" s="1"/>
  <c r="C29" i="2"/>
  <c r="E28" i="2"/>
  <c r="E12" i="1"/>
  <c r="F12" i="1" s="1"/>
  <c r="E17" i="2"/>
  <c r="E18" i="1" s="1"/>
  <c r="F18" i="1" s="1"/>
  <c r="D32" i="2"/>
  <c r="D33" i="2"/>
  <c r="C31" i="2" l="1"/>
  <c r="E31" i="2" s="1"/>
  <c r="E32" i="1" s="1"/>
  <c r="F32" i="1" s="1"/>
  <c r="C30" i="2"/>
  <c r="D34" i="2"/>
  <c r="D35" i="2" s="1"/>
  <c r="D36" i="2" s="1"/>
  <c r="D37" i="2" s="1"/>
  <c r="E29" i="1"/>
  <c r="E29" i="2"/>
  <c r="E30" i="2" s="1"/>
  <c r="E31" i="1" l="1"/>
  <c r="F31" i="1" s="1"/>
  <c r="F29" i="1"/>
  <c r="E30" i="1"/>
  <c r="F30" i="1" s="1"/>
  <c r="C32" i="2"/>
  <c r="E32" i="2" s="1"/>
  <c r="E33" i="1" s="1"/>
  <c r="F33" i="1" s="1"/>
  <c r="C33" i="2" l="1"/>
  <c r="E33" i="2"/>
  <c r="E34" i="1" l="1"/>
  <c r="F34" i="1" s="1"/>
  <c r="C34" i="2"/>
  <c r="E34" i="2" s="1"/>
  <c r="E35" i="1" s="1"/>
  <c r="F35" i="1" s="1"/>
  <c r="E35" i="2" l="1"/>
  <c r="C35" i="2"/>
  <c r="C36" i="2" s="1"/>
  <c r="C37" i="2" l="1"/>
  <c r="E37" i="2" s="1"/>
  <c r="E37" i="1" s="1"/>
  <c r="F37" i="1" s="1"/>
  <c r="E36" i="2"/>
  <c r="E36" i="1" s="1"/>
  <c r="F36" i="1" s="1"/>
</calcChain>
</file>

<file path=xl/sharedStrings.xml><?xml version="1.0" encoding="utf-8"?>
<sst xmlns="http://schemas.openxmlformats.org/spreadsheetml/2006/main" count="121" uniqueCount="108">
  <si>
    <r>
      <t>&lt;</t>
    </r>
    <r>
      <rPr>
        <b/>
        <sz val="18"/>
        <color rgb="FF000000"/>
        <rFont val="돋움"/>
        <family val="3"/>
        <charset val="129"/>
      </rPr>
      <t>셔틀버스</t>
    </r>
    <r>
      <rPr>
        <b/>
        <sz val="18"/>
        <color rgb="FF000000"/>
        <rFont val="Arial Narrow"/>
        <family val="2"/>
      </rPr>
      <t xml:space="preserve"> </t>
    </r>
    <r>
      <rPr>
        <b/>
        <sz val="18"/>
        <color rgb="FF000000"/>
        <rFont val="돋움"/>
        <family val="3"/>
        <charset val="129"/>
      </rPr>
      <t>임차</t>
    </r>
    <r>
      <rPr>
        <b/>
        <sz val="18"/>
        <color rgb="FF000000"/>
        <rFont val="Arial Narrow"/>
        <family val="2"/>
      </rPr>
      <t xml:space="preserve"> </t>
    </r>
    <r>
      <rPr>
        <b/>
        <sz val="18"/>
        <color rgb="FF000000"/>
        <rFont val="돋움"/>
        <family val="3"/>
        <charset val="129"/>
      </rPr>
      <t>용역</t>
    </r>
    <r>
      <rPr>
        <b/>
        <sz val="18"/>
        <color rgb="FF000000"/>
        <rFont val="Arial Narrow"/>
        <family val="2"/>
      </rPr>
      <t xml:space="preserve">   </t>
    </r>
    <r>
      <rPr>
        <b/>
        <sz val="18"/>
        <color rgb="FF000000"/>
        <rFont val="돋움"/>
        <family val="3"/>
        <charset val="129"/>
      </rPr>
      <t>산출내역서</t>
    </r>
    <r>
      <rPr>
        <b/>
        <sz val="18"/>
        <color rgb="FF000000"/>
        <rFont val="Arial Narrow"/>
        <family val="2"/>
      </rPr>
      <t xml:space="preserve"> &gt;</t>
    </r>
  </si>
  <si>
    <t xml:space="preserve">2.
복
리
후
생
비
              </t>
  </si>
  <si>
    <t>총계(총원가+부가가치세)</t>
  </si>
  <si>
    <t>3.1~12.31(10개월)</t>
  </si>
  <si>
    <t>합           계</t>
  </si>
  <si>
    <t>부 가 가 치 세(10%)</t>
  </si>
  <si>
    <t>근로자 보수총액x1.9%</t>
  </si>
  <si>
    <t>근로자 보수총액x3.545%</t>
  </si>
  <si>
    <t>건강보험료x12.81%</t>
  </si>
  <si>
    <t>근로자 보수총액x0.06%</t>
  </si>
  <si>
    <t>근로자 보수총액x4.5%</t>
  </si>
  <si>
    <t>안전장비비(감가상각비)</t>
  </si>
  <si>
    <t>계(A) =(a+b+c+d)</t>
  </si>
  <si>
    <t>근로자 보수총액x0.9%</t>
  </si>
  <si>
    <t>35인승:150,000(월)×10개월
25인승:120,000(월)×10개월</t>
  </si>
  <si>
    <t>년간 정기검사비</t>
  </si>
  <si>
    <t>년간 : 70,000</t>
  </si>
  <si>
    <t>비고(산출기준)</t>
  </si>
  <si>
    <t>구         분</t>
  </si>
  <si>
    <t>1.
인
건
비</t>
  </si>
  <si>
    <t>소      계</t>
  </si>
  <si>
    <t>심 사 내 역 서</t>
  </si>
  <si>
    <t>비        고</t>
  </si>
  <si>
    <t>3.
유
류
비</t>
  </si>
  <si>
    <t>임금채권보장보험료</t>
  </si>
  <si>
    <t>급       여</t>
  </si>
  <si>
    <t>보수총액×0.06%</t>
  </si>
  <si>
    <t>노인장기요양보험</t>
  </si>
  <si>
    <t>감가상각비(차량가격)</t>
  </si>
  <si>
    <t>임금채권보장보험</t>
  </si>
  <si>
    <t>천 단위 미만 절사</t>
  </si>
  <si>
    <t>총    원   가</t>
  </si>
  <si>
    <t>일반관리비(B)</t>
  </si>
  <si>
    <t>퇴 직 충 당 금</t>
  </si>
  <si>
    <t>총 원가(A+B+C)</t>
  </si>
  <si>
    <t>산업안전보건관리비</t>
  </si>
  <si>
    <t>노인장기요양보험료</t>
  </si>
  <si>
    <t xml:space="preserve">35인승: 533,080.5원(월 평균) * 10개월 
25인승: 344,573.3(월 평균) * 10개월    </t>
  </si>
  <si>
    <t>합계</t>
  </si>
  <si>
    <t>인건비</t>
  </si>
  <si>
    <t xml:space="preserve">경비
</t>
  </si>
  <si>
    <t>경유비</t>
  </si>
  <si>
    <t>금액</t>
  </si>
  <si>
    <t>유류비</t>
  </si>
  <si>
    <t>계</t>
  </si>
  <si>
    <t>식대</t>
  </si>
  <si>
    <t>급여</t>
  </si>
  <si>
    <t>총 용 역 비 용
(35인승 2대, 25인승 1대)</t>
  </si>
  <si>
    <t>차량보험료</t>
  </si>
  <si>
    <t>이 윤(C)</t>
  </si>
  <si>
    <t>간접재료비</t>
  </si>
  <si>
    <t>25인승</t>
  </si>
  <si>
    <t>산재보험</t>
  </si>
  <si>
    <t>복리후생비</t>
  </si>
  <si>
    <t>차량 유지비</t>
  </si>
  <si>
    <t>연 차 수 당</t>
  </si>
  <si>
    <t>총원가 10%</t>
  </si>
  <si>
    <t>소계(d)</t>
  </si>
  <si>
    <t>환경개선부담금</t>
  </si>
  <si>
    <t>연차수당</t>
  </si>
  <si>
    <t>자동차세</t>
  </si>
  <si>
    <t>항   목</t>
  </si>
  <si>
    <t>주휴수당</t>
  </si>
  <si>
    <t>35인승</t>
  </si>
  <si>
    <t>대당 총계</t>
  </si>
  <si>
    <t>차량가격</t>
  </si>
  <si>
    <t>퇴직충당금</t>
  </si>
  <si>
    <t>총용역 비용</t>
  </si>
  <si>
    <t>초과수당(토)</t>
  </si>
  <si>
    <t>차량검사비</t>
  </si>
  <si>
    <t>연금보험료</t>
  </si>
  <si>
    <t>조정금액</t>
  </si>
  <si>
    <t>심사금액</t>
  </si>
  <si>
    <t>부가가치세</t>
  </si>
  <si>
    <t>주 휴 수 당</t>
  </si>
  <si>
    <t>소계(b)</t>
  </si>
  <si>
    <t>건강보험</t>
  </si>
  <si>
    <t>산재보험료</t>
  </si>
  <si>
    <t>소계(c)</t>
  </si>
  <si>
    <t>4.
경
비</t>
  </si>
  <si>
    <t>연금보험</t>
  </si>
  <si>
    <t>차량유지비</t>
  </si>
  <si>
    <t>건강보험료</t>
  </si>
  <si>
    <t>소계(a)</t>
  </si>
  <si>
    <t>고용보험료</t>
  </si>
  <si>
    <t>경유비*10%</t>
  </si>
  <si>
    <t>초 과 수 당</t>
  </si>
  <si>
    <t>고용보험</t>
  </si>
  <si>
    <t xml:space="preserve"> 일 반 관 리 비 (10%)</t>
  </si>
  <si>
    <t>최종 대가지급 시 정산(1인 기준)</t>
  </si>
  <si>
    <t>대당 총계(총원가+부가가치세)</t>
  </si>
  <si>
    <t xml:space="preserve">  기  업  이  윤 (10%)</t>
  </si>
  <si>
    <t>(재료비+직접노무비)x1.85%</t>
  </si>
  <si>
    <t xml:space="preserve">보수총액×1.9% (육상여객운송) </t>
  </si>
  <si>
    <t>이윤 10%
지방계약법 시행규칙 제8조 제2항의 4</t>
  </si>
  <si>
    <t>건강보험료×12.81%  (2023년 기준)</t>
  </si>
  <si>
    <t>서울시 최저 생계 시급 10,770원 이상 적용</t>
  </si>
  <si>
    <t>(2118*운행일수)*(1일운행키로수/연비)</t>
  </si>
  <si>
    <t>안정장비 내용연수 및 차량 구조변경(38인승)</t>
  </si>
  <si>
    <r>
      <rPr>
        <sz val="10"/>
        <color rgb="FF000000"/>
        <rFont val="맑은 고딕"/>
        <family val="3"/>
        <charset val="129"/>
      </rPr>
      <t>○</t>
    </r>
    <r>
      <rPr>
        <sz val="11"/>
        <color rgb="FF000000"/>
        <rFont val="돋움체"/>
        <family val="3"/>
        <charset val="129"/>
      </rPr>
      <t xml:space="preserve"> 건 명 : 문화체육팀 셔틀버스 운영방식 변경</t>
    </r>
  </si>
  <si>
    <t>일반관리비 10%
지방계약법 시행규칙 제8조제1항</t>
  </si>
  <si>
    <t>(재료비+직접노무비)x1.85% 반영</t>
  </si>
  <si>
    <t>보수총액×0.9%   (2023년 기준)</t>
  </si>
  <si>
    <t>38인승(2011년식) 기준 (대당)</t>
  </si>
  <si>
    <t>보수총액×4.5%  (2023년 기준)</t>
  </si>
  <si>
    <t>170,400(1회) * 2회(년간)</t>
  </si>
  <si>
    <t>보수총액×3.545%  (2023년 기준)</t>
  </si>
  <si>
    <t>(10,000원 / 1식) * 250일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</si>
</sst>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_-* #,##0_-;\-* #,##0_-;_-* &quot;-&quot;??_-;_-@_-"/>
    <numFmt numFmtId="177" formatCode="#,##0_);[Red]\(#,##0\)"/>
    <numFmt numFmtId="178" formatCode="#,##0_ "/>
    <numFmt numFmtId="179" formatCode="#,##0.00_ "/>
    <numFmt numFmtId="180" formatCode="0.000%"/>
  </numFmts>
  <fonts count="24" x14ac:knownFonts="1">
    <font>
      <sz val="11"/>
      <color rgb="FF000000"/>
      <name val="맑은 고딕"/>
    </font>
    <font>
      <sz val="11"/>
      <color rgb="FF000000"/>
      <name val="돋움"/>
      <family val="3"/>
      <charset val="129"/>
    </font>
    <font>
      <sz val="9"/>
      <color rgb="FF000000"/>
      <name val="굴림체"/>
      <family val="3"/>
      <charset val="129"/>
    </font>
    <font>
      <sz val="12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u/>
      <sz val="9"/>
      <color rgb="FFFF0000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000000"/>
      <name val="돋움체"/>
      <family val="3"/>
      <charset val="129"/>
    </font>
    <font>
      <b/>
      <sz val="11"/>
      <color rgb="FF000000"/>
      <name val="돋움체"/>
      <family val="3"/>
      <charset val="129"/>
    </font>
    <font>
      <sz val="10"/>
      <color rgb="FF000000"/>
      <name val="돋움체"/>
      <family val="3"/>
      <charset val="129"/>
    </font>
    <font>
      <sz val="10"/>
      <color rgb="FF000000"/>
      <name val="돋움"/>
      <family val="3"/>
      <charset val="129"/>
    </font>
    <font>
      <b/>
      <sz val="10"/>
      <color rgb="FF000000"/>
      <name val="돋움체"/>
      <family val="3"/>
      <charset val="129"/>
    </font>
    <font>
      <sz val="9"/>
      <color rgb="FF000000"/>
      <name val="돋움체"/>
      <family val="3"/>
      <charset val="129"/>
    </font>
    <font>
      <sz val="10"/>
      <color rgb="FFFF0000"/>
      <name val="돋움체"/>
      <family val="3"/>
      <charset val="129"/>
    </font>
    <font>
      <b/>
      <sz val="9"/>
      <color rgb="FF000000"/>
      <name val="돋움체"/>
      <family val="3"/>
      <charset val="129"/>
    </font>
    <font>
      <b/>
      <sz val="24"/>
      <color rgb="FF000000"/>
      <name val="돋움체"/>
      <family val="3"/>
      <charset val="129"/>
    </font>
    <font>
      <b/>
      <sz val="18"/>
      <color rgb="FF000000"/>
      <name val="Arial Narrow"/>
      <family val="2"/>
    </font>
    <font>
      <b/>
      <sz val="18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</fonts>
  <fills count="13">
    <fill>
      <patternFill patternType="none"/>
    </fill>
    <fill>
      <patternFill patternType="gray125"/>
    </fill>
    <fill>
      <patternFill patternType="solid">
        <fgColor rgb="FFDAE3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4B18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F0D9"/>
        <bgColor indexed="64"/>
      </patternFill>
    </fill>
    <fill>
      <patternFill patternType="solid">
        <fgColor rgb="FFC6E0B3"/>
        <bgColor indexed="64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/>
      <right style="thick">
        <color rgb="FFFF0000"/>
      </right>
      <top style="thin">
        <color rgb="FF000000"/>
      </top>
      <bottom style="thick">
        <color rgb="FFFF0000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 style="thick">
        <color rgb="FFFF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ck">
        <color rgb="FFFF0000"/>
      </top>
      <bottom/>
      <diagonal/>
    </border>
    <border>
      <left style="thick">
        <color rgb="FFFF0000"/>
      </left>
      <right style="thin">
        <color auto="1"/>
      </right>
      <top/>
      <bottom/>
      <diagonal/>
    </border>
    <border>
      <left style="thick">
        <color rgb="FFFF0000"/>
      </left>
      <right style="thin">
        <color auto="1"/>
      </right>
      <top/>
      <bottom style="thick">
        <color rgb="FFFF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double">
        <color auto="1"/>
      </bottom>
      <diagonal/>
    </border>
    <border>
      <left style="thick">
        <color rgb="FF0070C0"/>
      </left>
      <right style="thick">
        <color rgb="FF0070C0"/>
      </right>
      <top style="double">
        <color auto="1"/>
      </top>
      <bottom style="hair">
        <color auto="1"/>
      </bottom>
      <diagonal/>
    </border>
    <border>
      <left style="thick">
        <color rgb="FF0070C0"/>
      </left>
      <right style="thick">
        <color rgb="FF0070C0"/>
      </right>
      <top style="hair">
        <color auto="1"/>
      </top>
      <bottom style="hair">
        <color auto="1"/>
      </bottom>
      <diagonal/>
    </border>
    <border>
      <left style="thick">
        <color rgb="FF0070C0"/>
      </left>
      <right style="thick">
        <color rgb="FF0070C0"/>
      </right>
      <top style="hair">
        <color auto="1"/>
      </top>
      <bottom style="thick">
        <color rgb="FF0070C0"/>
      </bottom>
      <diagonal/>
    </border>
  </borders>
  <cellStyleXfs count="6">
    <xf numFmtId="0" fontId="0" fillId="0" borderId="0">
      <alignment vertical="center"/>
    </xf>
    <xf numFmtId="41" fontId="22" fillId="0" borderId="0">
      <alignment vertical="center"/>
    </xf>
    <xf numFmtId="0" fontId="1" fillId="0" borderId="0"/>
    <xf numFmtId="41" fontId="1" fillId="0" borderId="0"/>
    <xf numFmtId="0" fontId="2" fillId="0" borderId="0"/>
    <xf numFmtId="9" fontId="1" fillId="0" borderId="0"/>
  </cellStyleXfs>
  <cellXfs count="181">
    <xf numFmtId="0" fontId="0" fillId="0" borderId="0" xfId="0">
      <alignment vertical="center"/>
    </xf>
    <xf numFmtId="0" fontId="0" fillId="0" borderId="0" xfId="0" applyNumberFormat="1">
      <alignment vertical="center"/>
    </xf>
    <xf numFmtId="41" fontId="3" fillId="0" borderId="1" xfId="1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/>
    </xf>
    <xf numFmtId="41" fontId="3" fillId="0" borderId="1" xfId="1" applyNumberFormat="1" applyFont="1" applyFill="1" applyBorder="1" applyAlignment="1">
      <alignment horizontal="center" vertical="center"/>
    </xf>
    <xf numFmtId="41" fontId="0" fillId="0" borderId="1" xfId="1" applyNumberFormat="1" applyFont="1" applyBorder="1">
      <alignment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41" fontId="3" fillId="3" borderId="1" xfId="1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41" fontId="3" fillId="4" borderId="1" xfId="1" applyNumberFormat="1" applyFont="1" applyFill="1" applyBorder="1" applyAlignment="1">
      <alignment horizontal="center" vertical="center" wrapText="1"/>
    </xf>
    <xf numFmtId="41" fontId="3" fillId="3" borderId="1" xfId="0" applyNumberFormat="1" applyFont="1" applyFill="1" applyBorder="1" applyAlignment="1">
      <alignment horizontal="center" vertical="center" wrapText="1"/>
    </xf>
    <xf numFmtId="41" fontId="3" fillId="4" borderId="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left" vertical="center" wrapText="1"/>
    </xf>
    <xf numFmtId="0" fontId="6" fillId="3" borderId="4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left" vertical="center" wrapText="1"/>
    </xf>
    <xf numFmtId="41" fontId="3" fillId="5" borderId="1" xfId="1" applyNumberFormat="1" applyFont="1" applyFill="1" applyBorder="1" applyAlignment="1">
      <alignment horizontal="center" vertical="center"/>
    </xf>
    <xf numFmtId="41" fontId="0" fillId="6" borderId="6" xfId="0" applyNumberFormat="1" applyFont="1" applyFill="1" applyBorder="1">
      <alignment vertical="center"/>
    </xf>
    <xf numFmtId="0" fontId="3" fillId="3" borderId="7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6" fillId="3" borderId="10" xfId="0" applyNumberFormat="1" applyFont="1" applyFill="1" applyBorder="1" applyAlignment="1">
      <alignment horizontal="left" vertical="center"/>
    </xf>
    <xf numFmtId="0" fontId="6" fillId="0" borderId="10" xfId="0" applyNumberFormat="1" applyFont="1" applyFill="1" applyBorder="1" applyAlignment="1">
      <alignment vertical="center"/>
    </xf>
    <xf numFmtId="0" fontId="6" fillId="7" borderId="11" xfId="1" applyNumberFormat="1" applyFont="1" applyFill="1" applyBorder="1" applyAlignment="1">
      <alignment vertical="center"/>
    </xf>
    <xf numFmtId="41" fontId="4" fillId="7" borderId="1" xfId="1" applyNumberFormat="1" applyFont="1" applyFill="1" applyBorder="1" applyAlignment="1">
      <alignment horizontal="center" vertical="center"/>
    </xf>
    <xf numFmtId="0" fontId="0" fillId="6" borderId="4" xfId="0" applyNumberFormat="1" applyFont="1" applyFill="1" applyBorder="1">
      <alignment vertical="center"/>
    </xf>
    <xf numFmtId="0" fontId="3" fillId="4" borderId="3" xfId="0" applyNumberFormat="1" applyFont="1" applyFill="1" applyBorder="1" applyAlignment="1">
      <alignment horizontal="center" vertical="center" wrapText="1"/>
    </xf>
    <xf numFmtId="41" fontId="3" fillId="4" borderId="6" xfId="1" applyNumberFormat="1" applyFont="1" applyFill="1" applyBorder="1" applyAlignment="1">
      <alignment horizontal="center" vertical="center" wrapText="1"/>
    </xf>
    <xf numFmtId="41" fontId="3" fillId="4" borderId="6" xfId="0" applyNumberFormat="1" applyFont="1" applyFill="1" applyBorder="1" applyAlignment="1">
      <alignment horizontal="center" vertical="center" wrapText="1"/>
    </xf>
    <xf numFmtId="0" fontId="6" fillId="3" borderId="11" xfId="0" applyNumberFormat="1" applyFont="1" applyFill="1" applyBorder="1" applyAlignment="1">
      <alignment horizontal="left" vertical="center"/>
    </xf>
    <xf numFmtId="41" fontId="3" fillId="8" borderId="12" xfId="1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left" vertical="center"/>
    </xf>
    <xf numFmtId="176" fontId="8" fillId="9" borderId="13" xfId="0" applyNumberFormat="1" applyFont="1" applyFill="1" applyBorder="1">
      <alignment vertical="center"/>
    </xf>
    <xf numFmtId="41" fontId="8" fillId="9" borderId="13" xfId="0" applyNumberFormat="1" applyFont="1" applyFill="1" applyBorder="1">
      <alignment vertical="center"/>
    </xf>
    <xf numFmtId="0" fontId="8" fillId="9" borderId="14" xfId="0" applyNumberFormat="1" applyFont="1" applyFill="1" applyBorder="1">
      <alignment vertical="center"/>
    </xf>
    <xf numFmtId="0" fontId="9" fillId="0" borderId="0" xfId="0" applyNumberFormat="1" applyFont="1">
      <alignment vertical="center"/>
    </xf>
    <xf numFmtId="0" fontId="3" fillId="0" borderId="15" xfId="0" applyNumberFormat="1" applyFont="1" applyFill="1" applyBorder="1" applyAlignment="1">
      <alignment horizontal="center" vertical="center"/>
    </xf>
    <xf numFmtId="41" fontId="3" fillId="0" borderId="16" xfId="1" applyNumberFormat="1" applyFont="1" applyFill="1" applyBorder="1" applyAlignment="1">
      <alignment vertical="center"/>
    </xf>
    <xf numFmtId="0" fontId="6" fillId="0" borderId="17" xfId="0" applyNumberFormat="1" applyFont="1" applyBorder="1" applyAlignment="1">
      <alignment vertical="center"/>
    </xf>
    <xf numFmtId="0" fontId="6" fillId="0" borderId="18" xfId="0" applyNumberFormat="1" applyFont="1" applyFill="1" applyBorder="1" applyAlignment="1">
      <alignment vertical="center" wrapText="1"/>
    </xf>
    <xf numFmtId="0" fontId="6" fillId="0" borderId="18" xfId="0" applyNumberFormat="1" applyFont="1" applyBorder="1" applyAlignment="1">
      <alignment vertical="center"/>
    </xf>
    <xf numFmtId="0" fontId="6" fillId="0" borderId="18" xfId="0" applyNumberFormat="1" applyFont="1" applyFill="1" applyBorder="1" applyAlignment="1">
      <alignment vertical="center"/>
    </xf>
    <xf numFmtId="0" fontId="3" fillId="4" borderId="19" xfId="0" applyNumberFormat="1" applyFont="1" applyFill="1" applyBorder="1" applyAlignment="1">
      <alignment horizontal="center" vertical="center"/>
    </xf>
    <xf numFmtId="176" fontId="3" fillId="4" borderId="20" xfId="1" applyNumberFormat="1" applyFont="1" applyFill="1" applyBorder="1" applyAlignment="1">
      <alignment horizontal="center" vertical="center"/>
    </xf>
    <xf numFmtId="41" fontId="3" fillId="4" borderId="20" xfId="1" applyNumberFormat="1" applyFont="1" applyFill="1" applyBorder="1" applyAlignment="1">
      <alignment vertical="center"/>
    </xf>
    <xf numFmtId="0" fontId="7" fillId="0" borderId="21" xfId="0" applyNumberFormat="1" applyFont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10" fillId="0" borderId="0" xfId="2" applyNumberFormat="1" applyFont="1" applyAlignment="1">
      <alignment horizontal="center" vertical="center"/>
    </xf>
    <xf numFmtId="0" fontId="10" fillId="0" borderId="0" xfId="2" applyNumberFormat="1" applyFont="1"/>
    <xf numFmtId="0" fontId="11" fillId="0" borderId="0" xfId="2" applyNumberFormat="1" applyFont="1" applyAlignment="1">
      <alignment horizontal="center" vertical="center"/>
    </xf>
    <xf numFmtId="41" fontId="1" fillId="0" borderId="0" xfId="3" applyNumberFormat="1" applyAlignment="1">
      <alignment vertical="center"/>
    </xf>
    <xf numFmtId="178" fontId="10" fillId="0" borderId="0" xfId="2" applyNumberFormat="1" applyFont="1" applyAlignment="1">
      <alignment horizontal="center" vertical="center"/>
    </xf>
    <xf numFmtId="0" fontId="12" fillId="0" borderId="0" xfId="2" applyNumberFormat="1" applyFont="1" applyAlignment="1">
      <alignment horizontal="center" vertical="center"/>
    </xf>
    <xf numFmtId="41" fontId="13" fillId="0" borderId="0" xfId="3" applyNumberFormat="1" applyFont="1" applyAlignment="1">
      <alignment horizontal="center" vertical="center"/>
    </xf>
    <xf numFmtId="41" fontId="1" fillId="0" borderId="0" xfId="3" applyNumberFormat="1" applyFill="1" applyAlignment="1">
      <alignment vertical="center"/>
    </xf>
    <xf numFmtId="0" fontId="12" fillId="0" borderId="0" xfId="2" applyNumberFormat="1" applyFont="1" applyFill="1" applyAlignment="1">
      <alignment horizontal="center" vertical="center"/>
    </xf>
    <xf numFmtId="41" fontId="13" fillId="0" borderId="0" xfId="3" applyNumberFormat="1" applyFont="1" applyFill="1" applyAlignment="1">
      <alignment horizontal="center" vertical="center"/>
    </xf>
    <xf numFmtId="0" fontId="10" fillId="0" borderId="0" xfId="2" applyNumberFormat="1" applyFont="1" applyFill="1" applyAlignment="1">
      <alignment horizontal="center" vertical="center"/>
    </xf>
    <xf numFmtId="0" fontId="10" fillId="0" borderId="0" xfId="2" applyNumberFormat="1" applyFont="1" applyAlignment="1">
      <alignment vertical="center"/>
    </xf>
    <xf numFmtId="0" fontId="6" fillId="0" borderId="25" xfId="0" applyNumberFormat="1" applyFont="1" applyBorder="1" applyAlignment="1">
      <alignment horizontal="left" vertical="center" wrapText="1"/>
    </xf>
    <xf numFmtId="0" fontId="10" fillId="0" borderId="0" xfId="2" applyNumberFormat="1" applyFont="1" applyAlignment="1"/>
    <xf numFmtId="0" fontId="6" fillId="10" borderId="4" xfId="0" applyNumberFormat="1" applyFont="1" applyFill="1" applyBorder="1" applyAlignment="1">
      <alignment horizontal="left" vertical="center"/>
    </xf>
    <xf numFmtId="0" fontId="6" fillId="10" borderId="26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11" fillId="11" borderId="27" xfId="2" applyNumberFormat="1" applyFont="1" applyFill="1" applyBorder="1" applyAlignment="1">
      <alignment horizontal="center" vertical="center" wrapText="1"/>
    </xf>
    <xf numFmtId="178" fontId="12" fillId="0" borderId="73" xfId="2" applyNumberFormat="1" applyFont="1" applyBorder="1" applyAlignment="1">
      <alignment horizontal="right" vertical="center"/>
    </xf>
    <xf numFmtId="178" fontId="12" fillId="0" borderId="28" xfId="2" applyNumberFormat="1" applyFont="1" applyBorder="1" applyAlignment="1">
      <alignment horizontal="right" vertical="center"/>
    </xf>
    <xf numFmtId="178" fontId="12" fillId="11" borderId="28" xfId="2" applyNumberFormat="1" applyFont="1" applyFill="1" applyBorder="1" applyAlignment="1">
      <alignment horizontal="right" vertical="center"/>
    </xf>
    <xf numFmtId="178" fontId="12" fillId="0" borderId="28" xfId="2" applyNumberFormat="1" applyFont="1" applyFill="1" applyBorder="1" applyAlignment="1">
      <alignment horizontal="right" vertical="center"/>
    </xf>
    <xf numFmtId="178" fontId="12" fillId="0" borderId="28" xfId="2" applyNumberFormat="1" applyFont="1" applyFill="1" applyBorder="1" applyAlignment="1" applyProtection="1">
      <alignment horizontal="right" vertical="center"/>
    </xf>
    <xf numFmtId="178" fontId="14" fillId="12" borderId="38" xfId="2" applyNumberFormat="1" applyFont="1" applyFill="1" applyBorder="1" applyAlignment="1">
      <alignment horizontal="right" vertical="center"/>
    </xf>
    <xf numFmtId="0" fontId="11" fillId="11" borderId="74" xfId="2" applyNumberFormat="1" applyFont="1" applyFill="1" applyBorder="1" applyAlignment="1">
      <alignment horizontal="center" vertical="center" shrinkToFit="1"/>
    </xf>
    <xf numFmtId="178" fontId="12" fillId="0" borderId="41" xfId="2" applyNumberFormat="1" applyFont="1" applyBorder="1" applyAlignment="1">
      <alignment horizontal="right" vertical="center"/>
    </xf>
    <xf numFmtId="178" fontId="12" fillId="11" borderId="41" xfId="2" applyNumberFormat="1" applyFont="1" applyFill="1" applyBorder="1" applyAlignment="1">
      <alignment horizontal="right" vertical="center"/>
    </xf>
    <xf numFmtId="178" fontId="12" fillId="0" borderId="41" xfId="2" applyNumberFormat="1" applyFont="1" applyFill="1" applyBorder="1" applyAlignment="1">
      <alignment horizontal="right" vertical="center"/>
    </xf>
    <xf numFmtId="178" fontId="12" fillId="12" borderId="75" xfId="2" applyNumberFormat="1" applyFont="1" applyFill="1" applyBorder="1" applyAlignment="1">
      <alignment horizontal="right" vertical="center"/>
    </xf>
    <xf numFmtId="0" fontId="11" fillId="11" borderId="76" xfId="2" applyNumberFormat="1" applyFont="1" applyFill="1" applyBorder="1" applyAlignment="1">
      <alignment horizontal="center" vertical="center" shrinkToFit="1"/>
    </xf>
    <xf numFmtId="178" fontId="12" fillId="0" borderId="77" xfId="2" applyNumberFormat="1" applyFont="1" applyBorder="1" applyAlignment="1">
      <alignment horizontal="right" vertical="center"/>
    </xf>
    <xf numFmtId="178" fontId="12" fillId="0" borderId="78" xfId="2" applyNumberFormat="1" applyFont="1" applyBorder="1" applyAlignment="1">
      <alignment horizontal="right" vertical="center"/>
    </xf>
    <xf numFmtId="178" fontId="12" fillId="11" borderId="78" xfId="2" applyNumberFormat="1" applyFont="1" applyFill="1" applyBorder="1" applyAlignment="1">
      <alignment horizontal="right" vertical="center"/>
    </xf>
    <xf numFmtId="178" fontId="12" fillId="0" borderId="78" xfId="2" applyNumberFormat="1" applyFont="1" applyFill="1" applyBorder="1" applyAlignment="1">
      <alignment horizontal="right" vertical="center"/>
    </xf>
    <xf numFmtId="178" fontId="12" fillId="0" borderId="78" xfId="2" applyNumberFormat="1" applyFont="1" applyFill="1" applyBorder="1" applyAlignment="1" applyProtection="1">
      <alignment horizontal="right" vertical="center"/>
    </xf>
    <xf numFmtId="178" fontId="14" fillId="12" borderId="79" xfId="2" applyNumberFormat="1" applyFont="1" applyFill="1" applyBorder="1" applyAlignment="1">
      <alignment horizontal="right" vertical="center"/>
    </xf>
    <xf numFmtId="177" fontId="12" fillId="0" borderId="46" xfId="2" applyNumberFormat="1" applyFont="1" applyBorder="1" applyAlignment="1">
      <alignment horizontal="center" vertical="center" wrapText="1" shrinkToFit="1"/>
    </xf>
    <xf numFmtId="0" fontId="18" fillId="0" borderId="0" xfId="2" applyNumberFormat="1" applyFont="1" applyBorder="1" applyAlignment="1">
      <alignment horizontal="center" vertical="center"/>
    </xf>
    <xf numFmtId="0" fontId="12" fillId="0" borderId="48" xfId="2" applyNumberFormat="1" applyFont="1" applyBorder="1" applyAlignment="1">
      <alignment horizontal="left" vertical="center"/>
    </xf>
    <xf numFmtId="0" fontId="12" fillId="0" borderId="0" xfId="2" applyNumberFormat="1" applyFont="1" applyBorder="1" applyAlignment="1">
      <alignment horizontal="left" vertical="center"/>
    </xf>
    <xf numFmtId="0" fontId="11" fillId="11" borderId="49" xfId="2" applyNumberFormat="1" applyFont="1" applyFill="1" applyBorder="1" applyAlignment="1">
      <alignment horizontal="center" vertical="center" wrapText="1"/>
    </xf>
    <xf numFmtId="177" fontId="12" fillId="11" borderId="46" xfId="2" applyNumberFormat="1" applyFont="1" applyFill="1" applyBorder="1" applyAlignment="1">
      <alignment horizontal="center" vertical="center" wrapText="1" shrinkToFit="1"/>
    </xf>
    <xf numFmtId="177" fontId="14" fillId="12" borderId="47" xfId="2" applyNumberFormat="1" applyFont="1" applyFill="1" applyBorder="1" applyAlignment="1">
      <alignment horizontal="center" vertical="center" wrapText="1" shrinkToFit="1"/>
    </xf>
    <xf numFmtId="177" fontId="12" fillId="0" borderId="46" xfId="2" applyNumberFormat="1" applyFont="1" applyFill="1" applyBorder="1" applyAlignment="1" applyProtection="1">
      <alignment horizontal="center" vertical="center" wrapText="1" shrinkToFit="1"/>
    </xf>
    <xf numFmtId="0" fontId="11" fillId="11" borderId="27" xfId="2" applyNumberFormat="1" applyFont="1" applyFill="1" applyBorder="1" applyAlignment="1">
      <alignment horizontal="center" vertical="center"/>
    </xf>
    <xf numFmtId="0" fontId="11" fillId="11" borderId="43" xfId="2" applyNumberFormat="1" applyFont="1" applyFill="1" applyBorder="1" applyAlignment="1">
      <alignment horizontal="center" vertical="center"/>
    </xf>
    <xf numFmtId="0" fontId="12" fillId="0" borderId="44" xfId="2" applyNumberFormat="1" applyFont="1" applyBorder="1" applyAlignment="1">
      <alignment horizontal="center" vertical="center" wrapText="1"/>
    </xf>
    <xf numFmtId="0" fontId="12" fillId="0" borderId="35" xfId="2" applyNumberFormat="1" applyFont="1" applyBorder="1" applyAlignment="1">
      <alignment horizontal="center" vertical="center" wrapText="1"/>
    </xf>
    <xf numFmtId="0" fontId="12" fillId="0" borderId="36" xfId="2" applyNumberFormat="1" applyFont="1" applyBorder="1" applyAlignment="1">
      <alignment horizontal="center" vertical="center" wrapText="1"/>
    </xf>
    <xf numFmtId="0" fontId="12" fillId="0" borderId="22" xfId="2" applyNumberFormat="1" applyFont="1" applyBorder="1" applyAlignment="1">
      <alignment horizontal="center" vertical="center"/>
    </xf>
    <xf numFmtId="179" fontId="15" fillId="0" borderId="45" xfId="2" applyNumberFormat="1" applyFont="1" applyFill="1" applyBorder="1" applyAlignment="1" applyProtection="1">
      <alignment vertical="center" wrapText="1" shrinkToFit="1"/>
    </xf>
    <xf numFmtId="179" fontId="15" fillId="0" borderId="45" xfId="2" applyNumberFormat="1" applyFont="1" applyFill="1" applyBorder="1" applyAlignment="1" applyProtection="1">
      <alignment vertical="center" shrinkToFit="1"/>
    </xf>
    <xf numFmtId="0" fontId="12" fillId="0" borderId="24" xfId="2" applyNumberFormat="1" applyFont="1" applyBorder="1" applyAlignment="1">
      <alignment horizontal="center" vertical="center"/>
    </xf>
    <xf numFmtId="179" fontId="15" fillId="0" borderId="28" xfId="2" applyNumberFormat="1" applyFont="1" applyFill="1" applyBorder="1" applyAlignment="1" applyProtection="1">
      <alignment vertical="center" wrapText="1" shrinkToFit="1"/>
    </xf>
    <xf numFmtId="179" fontId="15" fillId="0" borderId="33" xfId="2" applyNumberFormat="1" applyFont="1" applyFill="1" applyBorder="1" applyAlignment="1" applyProtection="1">
      <alignment vertical="center" wrapText="1" shrinkToFit="1"/>
    </xf>
    <xf numFmtId="179" fontId="15" fillId="0" borderId="28" xfId="2" applyNumberFormat="1" applyFont="1" applyBorder="1" applyAlignment="1">
      <alignment vertical="center"/>
    </xf>
    <xf numFmtId="179" fontId="15" fillId="0" borderId="33" xfId="2" applyNumberFormat="1" applyFont="1" applyBorder="1" applyAlignment="1">
      <alignment vertical="center"/>
    </xf>
    <xf numFmtId="0" fontId="16" fillId="0" borderId="24" xfId="2" applyNumberFormat="1" applyFont="1" applyBorder="1" applyAlignment="1">
      <alignment horizontal="center" vertical="center"/>
    </xf>
    <xf numFmtId="0" fontId="12" fillId="0" borderId="28" xfId="2" applyNumberFormat="1" applyFont="1" applyBorder="1" applyAlignment="1">
      <alignment horizontal="center" vertical="center"/>
    </xf>
    <xf numFmtId="0" fontId="12" fillId="0" borderId="29" xfId="2" applyNumberFormat="1" applyFont="1" applyBorder="1" applyAlignment="1">
      <alignment horizontal="center" vertical="center"/>
    </xf>
    <xf numFmtId="179" fontId="15" fillId="0" borderId="28" xfId="2" applyNumberFormat="1" applyFont="1" applyBorder="1" applyAlignment="1">
      <alignment vertical="center" wrapText="1"/>
    </xf>
    <xf numFmtId="177" fontId="15" fillId="0" borderId="28" xfId="2" applyNumberFormat="1" applyFont="1" applyBorder="1" applyAlignment="1">
      <alignment vertical="center"/>
    </xf>
    <xf numFmtId="177" fontId="15" fillId="0" borderId="33" xfId="2" applyNumberFormat="1" applyFont="1" applyBorder="1" applyAlignment="1">
      <alignment vertical="center"/>
    </xf>
    <xf numFmtId="0" fontId="12" fillId="11" borderId="23" xfId="2" applyNumberFormat="1" applyFont="1" applyFill="1" applyBorder="1" applyAlignment="1">
      <alignment horizontal="center" vertical="center"/>
    </xf>
    <xf numFmtId="0" fontId="12" fillId="11" borderId="41" xfId="2" applyNumberFormat="1" applyFont="1" applyFill="1" applyBorder="1" applyAlignment="1">
      <alignment horizontal="center" vertical="center"/>
    </xf>
    <xf numFmtId="0" fontId="12" fillId="11" borderId="42" xfId="2" applyNumberFormat="1" applyFont="1" applyFill="1" applyBorder="1" applyAlignment="1">
      <alignment horizontal="center" vertical="center"/>
    </xf>
    <xf numFmtId="179" fontId="15" fillId="11" borderId="28" xfId="2" applyNumberFormat="1" applyFont="1" applyFill="1" applyBorder="1" applyAlignment="1">
      <alignment vertical="center"/>
    </xf>
    <xf numFmtId="179" fontId="15" fillId="11" borderId="33" xfId="2" applyNumberFormat="1" applyFont="1" applyFill="1" applyBorder="1" applyAlignment="1">
      <alignment vertical="center"/>
    </xf>
    <xf numFmtId="179" fontId="15" fillId="0" borderId="33" xfId="2" applyNumberFormat="1" applyFont="1" applyBorder="1" applyAlignment="1">
      <alignment vertical="center" wrapText="1"/>
    </xf>
    <xf numFmtId="177" fontId="15" fillId="0" borderId="28" xfId="2" applyNumberFormat="1" applyFont="1" applyFill="1" applyBorder="1" applyAlignment="1">
      <alignment vertical="center" shrinkToFit="1"/>
    </xf>
    <xf numFmtId="177" fontId="15" fillId="0" borderId="33" xfId="2" applyNumberFormat="1" applyFont="1" applyFill="1" applyBorder="1" applyAlignment="1">
      <alignment vertical="center" shrinkToFit="1"/>
    </xf>
    <xf numFmtId="0" fontId="6" fillId="3" borderId="28" xfId="4" applyNumberFormat="1" applyFont="1" applyFill="1" applyBorder="1" applyAlignment="1" applyProtection="1">
      <alignment horizontal="center" vertical="center" wrapText="1"/>
    </xf>
    <xf numFmtId="0" fontId="6" fillId="3" borderId="33" xfId="4" applyNumberFormat="1" applyFont="1" applyFill="1" applyBorder="1" applyAlignment="1" applyProtection="1">
      <alignment horizontal="center" vertical="center" wrapText="1"/>
    </xf>
    <xf numFmtId="177" fontId="15" fillId="0" borderId="28" xfId="2" applyNumberFormat="1" applyFont="1" applyBorder="1" applyAlignment="1">
      <alignment vertical="center" wrapText="1"/>
    </xf>
    <xf numFmtId="0" fontId="10" fillId="0" borderId="0" xfId="2" applyNumberFormat="1" applyFont="1" applyAlignment="1">
      <alignment vertical="center"/>
    </xf>
    <xf numFmtId="0" fontId="10" fillId="0" borderId="0" xfId="2" applyNumberFormat="1" applyFont="1" applyAlignment="1"/>
    <xf numFmtId="0" fontId="10" fillId="0" borderId="0" xfId="2" applyNumberFormat="1" applyFont="1" applyAlignment="1">
      <alignment horizontal="center"/>
    </xf>
    <xf numFmtId="0" fontId="16" fillId="0" borderId="28" xfId="2" applyNumberFormat="1" applyFont="1" applyBorder="1" applyAlignment="1">
      <alignment horizontal="center" vertical="center"/>
    </xf>
    <xf numFmtId="0" fontId="16" fillId="0" borderId="29" xfId="2" applyNumberFormat="1" applyFont="1" applyBorder="1" applyAlignment="1">
      <alignment horizontal="center" vertical="center"/>
    </xf>
    <xf numFmtId="0" fontId="12" fillId="0" borderId="30" xfId="2" applyNumberFormat="1" applyFont="1" applyBorder="1" applyAlignment="1">
      <alignment horizontal="center" vertical="center"/>
    </xf>
    <xf numFmtId="0" fontId="12" fillId="0" borderId="37" xfId="2" applyNumberFormat="1" applyFont="1" applyBorder="1" applyAlignment="1">
      <alignment horizontal="center" vertical="center"/>
    </xf>
    <xf numFmtId="0" fontId="12" fillId="0" borderId="34" xfId="2" applyNumberFormat="1" applyFont="1" applyBorder="1" applyAlignment="1">
      <alignment horizontal="center" vertical="center" wrapText="1"/>
    </xf>
    <xf numFmtId="0" fontId="12" fillId="11" borderId="28" xfId="2" applyNumberFormat="1" applyFont="1" applyFill="1" applyBorder="1" applyAlignment="1">
      <alignment horizontal="center" vertical="center"/>
    </xf>
    <xf numFmtId="0" fontId="12" fillId="11" borderId="32" xfId="2" applyNumberFormat="1" applyFont="1" applyFill="1" applyBorder="1" applyAlignment="1">
      <alignment horizontal="center" vertical="center"/>
    </xf>
    <xf numFmtId="0" fontId="12" fillId="11" borderId="29" xfId="2" applyNumberFormat="1" applyFont="1" applyFill="1" applyBorder="1" applyAlignment="1">
      <alignment horizontal="center" vertical="center"/>
    </xf>
    <xf numFmtId="180" fontId="15" fillId="11" borderId="28" xfId="5" applyNumberFormat="1" applyFont="1" applyFill="1" applyBorder="1" applyAlignment="1">
      <alignment vertical="center"/>
    </xf>
    <xf numFmtId="180" fontId="15" fillId="11" borderId="33" xfId="5" applyNumberFormat="1" applyFont="1" applyFill="1" applyBorder="1" applyAlignment="1">
      <alignment vertical="center"/>
    </xf>
    <xf numFmtId="41" fontId="17" fillId="12" borderId="38" xfId="3" applyNumberFormat="1" applyFont="1" applyFill="1" applyBorder="1" applyAlignment="1">
      <alignment vertical="center"/>
    </xf>
    <xf numFmtId="41" fontId="17" fillId="12" borderId="39" xfId="3" applyNumberFormat="1" applyFont="1" applyFill="1" applyBorder="1" applyAlignment="1">
      <alignment vertical="center"/>
    </xf>
    <xf numFmtId="179" fontId="15" fillId="0" borderId="40" xfId="2" applyNumberFormat="1" applyFont="1" applyFill="1" applyBorder="1" applyAlignment="1" applyProtection="1">
      <alignment vertical="center"/>
    </xf>
    <xf numFmtId="179" fontId="15" fillId="0" borderId="28" xfId="2" applyNumberFormat="1" applyFont="1" applyFill="1" applyBorder="1" applyAlignment="1">
      <alignment vertical="center"/>
    </xf>
    <xf numFmtId="179" fontId="15" fillId="0" borderId="33" xfId="2" applyNumberFormat="1" applyFont="1" applyFill="1" applyBorder="1" applyAlignment="1">
      <alignment vertical="center"/>
    </xf>
    <xf numFmtId="0" fontId="12" fillId="0" borderId="30" xfId="2" applyNumberFormat="1" applyFont="1" applyFill="1" applyBorder="1" applyAlignment="1">
      <alignment horizontal="center" vertical="center" wrapText="1"/>
    </xf>
    <xf numFmtId="0" fontId="12" fillId="0" borderId="31" xfId="2" applyNumberFormat="1" applyFont="1" applyFill="1" applyBorder="1" applyAlignment="1">
      <alignment horizontal="center" vertical="center" wrapText="1"/>
    </xf>
    <xf numFmtId="0" fontId="12" fillId="0" borderId="32" xfId="2" applyNumberFormat="1" applyFont="1" applyFill="1" applyBorder="1" applyAlignment="1">
      <alignment horizontal="center" vertical="center"/>
    </xf>
    <xf numFmtId="0" fontId="12" fillId="0" borderId="29" xfId="2" applyNumberFormat="1" applyFont="1" applyFill="1" applyBorder="1" applyAlignment="1">
      <alignment horizontal="center" vertical="center"/>
    </xf>
    <xf numFmtId="0" fontId="6" fillId="3" borderId="28" xfId="4" applyNumberFormat="1" applyFont="1" applyFill="1" applyBorder="1" applyAlignment="1" applyProtection="1">
      <alignment vertical="center" wrapText="1"/>
    </xf>
    <xf numFmtId="0" fontId="6" fillId="3" borderId="33" xfId="4" applyNumberFormat="1" applyFont="1" applyFill="1" applyBorder="1" applyAlignment="1" applyProtection="1">
      <alignment vertical="center" wrapText="1"/>
    </xf>
    <xf numFmtId="0" fontId="6" fillId="3" borderId="28" xfId="4" applyNumberFormat="1" applyFont="1" applyFill="1" applyBorder="1" applyAlignment="1" applyProtection="1">
      <alignment horizontal="left" vertical="center" wrapText="1"/>
    </xf>
    <xf numFmtId="0" fontId="6" fillId="3" borderId="33" xfId="4" applyNumberFormat="1" applyFont="1" applyFill="1" applyBorder="1" applyAlignment="1" applyProtection="1">
      <alignment horizontal="left" vertical="center" wrapText="1"/>
    </xf>
    <xf numFmtId="0" fontId="3" fillId="0" borderId="68" xfId="0" quotePrefix="1" applyNumberFormat="1" applyFont="1" applyFill="1" applyBorder="1" applyAlignment="1">
      <alignment horizontal="center" vertical="center" wrapText="1"/>
    </xf>
    <xf numFmtId="0" fontId="3" fillId="0" borderId="9" xfId="0" quotePrefix="1" applyNumberFormat="1" applyFont="1" applyFill="1" applyBorder="1" applyAlignment="1">
      <alignment horizontal="center" vertical="center" wrapText="1"/>
    </xf>
    <xf numFmtId="0" fontId="4" fillId="7" borderId="69" xfId="0" quotePrefix="1" applyNumberFormat="1" applyFont="1" applyFill="1" applyBorder="1" applyAlignment="1">
      <alignment horizontal="center" vertical="center" wrapText="1"/>
    </xf>
    <xf numFmtId="0" fontId="4" fillId="7" borderId="70" xfId="0" quotePrefix="1" applyNumberFormat="1" applyFont="1" applyFill="1" applyBorder="1" applyAlignment="1">
      <alignment horizontal="center" vertical="center" wrapText="1"/>
    </xf>
    <xf numFmtId="0" fontId="0" fillId="6" borderId="69" xfId="0" applyNumberFormat="1" applyFont="1" applyFill="1" applyBorder="1" applyAlignment="1">
      <alignment horizontal="center" vertical="center"/>
    </xf>
    <xf numFmtId="0" fontId="0" fillId="6" borderId="70" xfId="0" applyNumberFormat="1" applyFont="1" applyFill="1" applyBorder="1" applyAlignment="1">
      <alignment horizontal="center" vertical="center"/>
    </xf>
    <xf numFmtId="0" fontId="8" fillId="9" borderId="71" xfId="0" applyNumberFormat="1" applyFont="1" applyFill="1" applyBorder="1" applyAlignment="1">
      <alignment horizontal="center" vertical="center"/>
    </xf>
    <xf numFmtId="0" fontId="8" fillId="9" borderId="13" xfId="0" applyNumberFormat="1" applyFont="1" applyFill="1" applyBorder="1" applyAlignment="1">
      <alignment horizontal="center" vertical="center"/>
    </xf>
    <xf numFmtId="0" fontId="3" fillId="0" borderId="68" xfId="0" applyNumberFormat="1" applyFont="1" applyFill="1" applyBorder="1" applyAlignment="1">
      <alignment horizontal="center" vertical="center"/>
    </xf>
    <xf numFmtId="0" fontId="3" fillId="0" borderId="72" xfId="0" applyNumberFormat="1" applyFont="1" applyFill="1" applyBorder="1" applyAlignment="1">
      <alignment horizontal="center" vertical="center"/>
    </xf>
    <xf numFmtId="0" fontId="3" fillId="5" borderId="68" xfId="0" quotePrefix="1" applyNumberFormat="1" applyFont="1" applyFill="1" applyBorder="1" applyAlignment="1">
      <alignment horizontal="center" vertical="center" wrapText="1"/>
    </xf>
    <xf numFmtId="0" fontId="3" fillId="5" borderId="9" xfId="0" quotePrefix="1" applyNumberFormat="1" applyFont="1" applyFill="1" applyBorder="1" applyAlignment="1">
      <alignment horizontal="center" vertical="center" wrapText="1"/>
    </xf>
    <xf numFmtId="0" fontId="4" fillId="3" borderId="63" xfId="0" applyNumberFormat="1" applyFont="1" applyFill="1" applyBorder="1" applyAlignment="1">
      <alignment horizontal="center" vertical="center" wrapText="1"/>
    </xf>
    <xf numFmtId="0" fontId="4" fillId="3" borderId="50" xfId="0" applyNumberFormat="1" applyFont="1" applyFill="1" applyBorder="1" applyAlignment="1">
      <alignment horizontal="center" vertical="center" wrapText="1"/>
    </xf>
    <xf numFmtId="0" fontId="4" fillId="3" borderId="51" xfId="0" applyNumberFormat="1" applyFont="1" applyFill="1" applyBorder="1" applyAlignment="1">
      <alignment horizontal="center" vertical="center" wrapText="1"/>
    </xf>
    <xf numFmtId="0" fontId="4" fillId="0" borderId="64" xfId="0" quotePrefix="1" applyNumberFormat="1" applyFont="1" applyFill="1" applyBorder="1" applyAlignment="1">
      <alignment horizontal="center" vertical="center" wrapText="1"/>
    </xf>
    <xf numFmtId="0" fontId="4" fillId="0" borderId="65" xfId="0" quotePrefix="1" applyNumberFormat="1" applyFont="1" applyFill="1" applyBorder="1" applyAlignment="1">
      <alignment horizontal="center" vertical="center" wrapText="1"/>
    </xf>
    <xf numFmtId="0" fontId="4" fillId="0" borderId="66" xfId="0" quotePrefix="1" applyNumberFormat="1" applyFont="1" applyFill="1" applyBorder="1" applyAlignment="1">
      <alignment horizontal="center" vertical="center" wrapText="1"/>
    </xf>
    <xf numFmtId="0" fontId="3" fillId="8" borderId="67" xfId="0" quotePrefix="1" applyNumberFormat="1" applyFont="1" applyFill="1" applyBorder="1" applyAlignment="1">
      <alignment horizontal="center" vertical="center" wrapText="1"/>
    </xf>
    <xf numFmtId="0" fontId="3" fillId="8" borderId="8" xfId="0" quotePrefix="1" applyNumberFormat="1" applyFont="1" applyFill="1" applyBorder="1" applyAlignment="1">
      <alignment horizontal="center" vertical="center" wrapText="1"/>
    </xf>
    <xf numFmtId="0" fontId="4" fillId="3" borderId="5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4" fillId="2" borderId="53" xfId="0" applyNumberFormat="1" applyFont="1" applyFill="1" applyBorder="1" applyAlignment="1">
      <alignment horizontal="center" vertical="center" wrapText="1"/>
    </xf>
    <xf numFmtId="0" fontId="4" fillId="2" borderId="54" xfId="0" applyNumberFormat="1" applyFont="1" applyFill="1" applyBorder="1" applyAlignment="1">
      <alignment horizontal="center" vertical="center" wrapText="1"/>
    </xf>
    <xf numFmtId="0" fontId="4" fillId="2" borderId="55" xfId="0" applyNumberFormat="1" applyFont="1" applyFill="1" applyBorder="1" applyAlignment="1">
      <alignment horizontal="center" vertical="center" wrapText="1"/>
    </xf>
    <xf numFmtId="0" fontId="4" fillId="2" borderId="56" xfId="0" applyNumberFormat="1" applyFont="1" applyFill="1" applyBorder="1" applyAlignment="1">
      <alignment horizontal="center" vertical="center" wrapText="1"/>
    </xf>
    <xf numFmtId="0" fontId="4" fillId="2" borderId="57" xfId="0" applyNumberFormat="1" applyFont="1" applyFill="1" applyBorder="1" applyAlignment="1">
      <alignment horizontal="center" vertical="center" wrapText="1"/>
    </xf>
    <xf numFmtId="0" fontId="4" fillId="2" borderId="58" xfId="0" applyNumberFormat="1" applyFont="1" applyFill="1" applyBorder="1" applyAlignment="1">
      <alignment horizontal="center" vertical="center" wrapText="1"/>
    </xf>
    <xf numFmtId="0" fontId="4" fillId="2" borderId="59" xfId="0" applyNumberFormat="1" applyFont="1" applyFill="1" applyBorder="1" applyAlignment="1">
      <alignment horizontal="center" vertical="center" wrapText="1"/>
    </xf>
    <xf numFmtId="0" fontId="4" fillId="2" borderId="60" xfId="0" applyNumberFormat="1" applyFont="1" applyFill="1" applyBorder="1" applyAlignment="1">
      <alignment horizontal="center" vertical="center" wrapText="1"/>
    </xf>
    <xf numFmtId="0" fontId="4" fillId="2" borderId="61" xfId="0" applyNumberFormat="1" applyFont="1" applyFill="1" applyBorder="1" applyAlignment="1">
      <alignment horizontal="center" vertical="center"/>
    </xf>
    <xf numFmtId="0" fontId="4" fillId="2" borderId="62" xfId="0" applyNumberFormat="1" applyFont="1" applyFill="1" applyBorder="1" applyAlignment="1">
      <alignment horizontal="center" vertical="center"/>
    </xf>
  </cellXfs>
  <cellStyles count="6">
    <cellStyle name="백분율 2" xfId="5"/>
    <cellStyle name="쉼표 [0]" xfId="1" builtinId="6"/>
    <cellStyle name="쉼표 [0] 2" xfId="3"/>
    <cellStyle name="표준" xfId="0" builtinId="0"/>
    <cellStyle name="표준 2" xfId="2"/>
    <cellStyle name="표준 3 3" xfId="4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styles" Target="styles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OO\EXCEL\M-1-7\ch\office%20&#50577;&#49885;\I&#19968;&#33324;&#2760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OSO&#50500;&#4932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orary%20Internet%20Files\IJHI183V\1999&#45380;\EXCEL\&#44288;&#44305;&#4814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K\&#44277;&#50976;\&#50896;&#44032;&#44228;&#49328;\&#50857;&#50669;&#50896;&#44032;\2000&#45380;\1999&#45380;\EXCEL\&#51064;&#52380;&#54644;&#4932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K\&#44277;&#50976;\SUB1-02\ES3\&#50672;&#48512;97-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K\&#44277;&#50976;\&#50896;&#44032;&#44228;&#49328;\&#50857;&#50669;&#50896;&#44032;\2000&#45380;\2000&#45380;\&#49888;&#46041;&#49444;&#48708;\&#49888;&#46041;&#51204;&#44592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e\c\2000excel\&#49457;&#51452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c\c\temp\2000&#45380;\&#50504;&#51204;&#44277;&#4580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e\c\temp\2000&#45380;\&#50504;&#51204;&#44277;&#4580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e\c\temp\2000&#45380;\1999&#45380;\EXCEL\&#51064;&#52380;&#54644;&#4932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OOM\ASAN\C1&#52509;&#442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gsik\hongsik\&#51109;&#53468;&#50689;\2004&#45380;&#46020;\ES\&#54408;&#47785;&#51312;&#51221;\08-&#44221;&#44592;&#51333;&#54633;&#44288;&#47532;\&#51089;&#50629;&#48169;(&#49436;&#50872;)\&#52572;&#51333;\OFFICE%20&#50577;&#49885;\J&#30452;&#26448;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228;&#51312;\&#53356;&#47021;&#53356;&#50808;\EXCEL\&#51312;&#44221;&#4523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e\c\temp\2000&#45380;\2000&#45380;\&#49888;&#46041;&#49444;&#48708;\&#49888;&#46041;&#51204;&#4459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c\c\2&#48264;&#48169;\2000excel\&#49457;&#51452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c\c\temp\1999&#45380;\EXCEL\&#44288;&#44305;&#4814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c\c\2&#48264;&#48169;\2000excel\&#45817;&#51652;(&#47932;&#44032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K\&#44277;&#50976;\&#50896;&#44032;&#44228;&#49328;\&#50857;&#50669;&#50896;&#44032;\1999&#45380;\EXCEL\&#44288;&#44305;&#48149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c\c\temp\2000&#45380;\1999&#45380;\EXCEL\&#51064;&#52380;&#54644;&#49324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K\&#44277;&#50976;\&#51648;&#49440;\P_&#54620;&#46972;&#49328;&#50629;_&#52285;&#50896;&#49884;&#50416;&#47112;&#44592;\&#44033;&#51333;&#51088;&#47308;\PN_&#54620;&#46972;&#49328;&#50629;_&#52285;&#50896;&#49884;&#50416;&#47112;&#44592;(&#44592;,&#51204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9828;&#53224;&#48260;&#49828;\2020&#45380;\20&#45380;%20&#49328;&#52636;%20&#44540;&#44144;\&#9733;2020&#45380;%20&#49828;&#53224;&#48260;&#49828;%20&#50896;&#44032;&#44228;&#49328;-&#51652;&#54665;&#51473;(270&#48516;,%20&#51452;&#50976;&#44592;&#51456;2019.9~11&#50900;%20&#48152;&#50689;)v6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RAN\OSO&#50500;&#4932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OO\EXCEL\M-1-7\ch\work-form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e\c\2000excel\&#51064;&#52380;&#49436;&#48512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e\c\2000excel\&#44608;&#54252;(&#47932;&#44032;&#51221;&#48372;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K\&#44277;&#50976;\&#50896;&#44032;&#44228;&#49328;\&#50857;&#50669;&#50896;&#44032;\2000&#45380;\&#50504;&#51204;&#44277;&#4580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c\c\temp\2000&#45380;\2000&#45380;\&#49888;&#46041;&#49444;&#48708;\&#49888;&#46041;&#51204;&#44592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EXCEL\&#51312;&#44221;&#45236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9828;&#53224;&#48260;&#49828;\2021&#45380;%20&#49828;&#53224;&#48260;&#49828;\2021&#45380;%20&#50696;&#49328;%20&#49328;&#52636;&#51088;&#47308;\&#9733;2021&#45380;%20&#49828;&#53224;&#48260;&#49828;%20&#50896;&#44032;&#44228;&#49328;(270&#48516;,%20&#51452;&#50976;&#44592;&#51456;2019.9~11&#50900;%20&#48152;&#50689;)-&#54788;&#51109;&#52404;&#54744;&#51228;&#50808;v0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SC_DATA\Escalation\DATA\B_&#44592;&#44228;&#44221;&#48708;\98_&#44592;&#44228;&#44221;&#48708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K\&#44277;&#50976;\ESC_DATA\Escalation\DATA\B_&#44592;&#44228;&#44221;&#48708;\98_&#44592;&#44228;&#44221;&#48708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e\c\2000excel\&#45817;&#51652;(&#47932;&#44032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orary%20Internet%20Files\IJHI183V\2000&#45380;\2000&#45380;\&#49888;&#46041;&#49444;&#48708;\&#49888;&#46041;&#51204;&#4459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608;&#54252;(&#47932;&#44032;&#51221;&#48372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orary%20Internet%20Files\IJHI183V\2000&#45380;\&#50504;&#51204;&#44277;&#4580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036;&#49548;&#54868;\&#44592;&#53440;\&#54408;&#47785;-&#44592;&#44228;&#44221;&#48708;&#48372;&#44288;\&#55092;&#51648;&#44228;&#49688;_&#50896;&#48376;_&#44032;&#54217;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orary%20Internet%20Files\IJHI183V\2000&#45380;\1999&#45380;\EXCEL\&#51064;&#52380;&#54644;&#4932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e\c\temp\1999&#45380;\EXCEL\&#44288;&#44305;&#4814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一般比"/>
      <sheetName val="직재"/>
      <sheetName val="경산"/>
    </sheet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O아산"/>
      <sheetName val="MOTOR"/>
      <sheetName val="조정금액결과표 (차수별)"/>
      <sheetName val="조사개요(지수)"/>
      <sheetName val="시중노임산출표"/>
      <sheetName val="일위대가표지"/>
      <sheetName val="일위대가"/>
      <sheetName val="조정금액결과표"/>
      <sheetName val="물가변동결과"/>
      <sheetName val="표지"/>
      <sheetName val="제출문"/>
      <sheetName val="목차(지수)"/>
      <sheetName val="총차"/>
      <sheetName val="물가변동"/>
      <sheetName val="비목군분류"/>
      <sheetName val="비목군집계표"/>
      <sheetName val="결과표"/>
      <sheetName val="지수조정율"/>
      <sheetName val="경비산출서"/>
      <sheetName val="조정금액"/>
      <sheetName val="laroux"/>
      <sheetName val="집계표"/>
      <sheetName val="물가변동원가 "/>
      <sheetName val="물가변동적용대가"/>
      <sheetName val="순공사비목군"/>
      <sheetName val="비목군집계"/>
      <sheetName val="기타경비지수"/>
      <sheetName val="조정금액결과표 (차수별) (2)"/>
      <sheetName val="전화"/>
      <sheetName val="TV"/>
      <sheetName val="방송"/>
      <sheetName val="시청각"/>
      <sheetName val="Sheet2"/>
      <sheetName val="기준"/>
      <sheetName val="단가비교표 (계측제어)"/>
      <sheetName val="B:\OSO아산.XLS"/>
    </sheetNames>
    <definedNames>
      <definedName name="복사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"/>
      <sheetName val="일위대가"/>
      <sheetName val="일위대가(4층원격)"/>
      <sheetName val="일위대가목록"/>
      <sheetName val="단가일람"/>
      <sheetName val="이토변실(A3-LINE)"/>
      <sheetName val="터파기및재료"/>
      <sheetName val="단위수량산출"/>
      <sheetName val="자갈,시멘트,모래산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본문"/>
      <sheetName val="원가"/>
      <sheetName val="재집"/>
      <sheetName val="직재"/>
      <sheetName val="간재"/>
      <sheetName val="노집"/>
      <sheetName val="노산"/>
      <sheetName val="공수"/>
      <sheetName val="노임"/>
      <sheetName val="간노"/>
      <sheetName val="경집"/>
      <sheetName val="경배"/>
      <sheetName val="경조"/>
      <sheetName val="자료1"/>
      <sheetName val="물량링크 (2)"/>
      <sheetName val="비21"/>
      <sheetName val="비5 (2)"/>
      <sheetName val="비6 (2)"/>
      <sheetName val="비7 (2)"/>
      <sheetName val="비8 (2)"/>
      <sheetName val="비9 (2)"/>
      <sheetName val="비10 (2)"/>
      <sheetName val="물량링크"/>
      <sheetName val="비1"/>
      <sheetName val="비2"/>
      <sheetName val="비3"/>
      <sheetName val="비4"/>
      <sheetName val="비5"/>
      <sheetName val="비6"/>
      <sheetName val="비7"/>
      <sheetName val="비8"/>
      <sheetName val="비9"/>
      <sheetName val="비10"/>
      <sheetName val="비11"/>
      <sheetName val="비12"/>
      <sheetName val="비13"/>
      <sheetName val="비14"/>
      <sheetName val="비15"/>
      <sheetName val="비16"/>
      <sheetName val="비17"/>
      <sheetName val="비18"/>
      <sheetName val="비19"/>
      <sheetName val="비20"/>
      <sheetName val="예(식)"/>
      <sheetName val="예(비)"/>
      <sheetName val="연부97-1"/>
      <sheetName val="갑지1"/>
      <sheetName val="수량산출"/>
      <sheetName val="N賃率-職"/>
      <sheetName val="I一般比"/>
      <sheetName val="DATE"/>
      <sheetName val="인천해사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총괄97-1"/>
      <sheetName val="연부97-1"/>
      <sheetName val="갑지1"/>
      <sheetName val="갑지2"/>
      <sheetName val="총괄갑지"/>
      <sheetName val="연부갑지"/>
      <sheetName val="조건표"/>
      <sheetName val="교각(P1)수량"/>
      <sheetName val="J直材4"/>
      <sheetName val="단"/>
      <sheetName val="단가"/>
      <sheetName val="참조M"/>
      <sheetName val="참조"/>
      <sheetName val="용소리교"/>
      <sheetName val="I一般比"/>
      <sheetName val="노임"/>
      <sheetName val="ilc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변경추가"/>
      <sheetName val="변경예가 원가"/>
      <sheetName val="변경예가 내역"/>
      <sheetName val="추가-완결"/>
      <sheetName val="기존예가 원가"/>
      <sheetName val="기존 예가 내역"/>
      <sheetName val="기존-완결"/>
      <sheetName val="기존단가 (2)"/>
      <sheetName val="추가단가 (2)"/>
      <sheetName val="기존-fake"/>
      <sheetName val="기존단가"/>
      <sheetName val="추가단가"/>
      <sheetName val="Module5"/>
      <sheetName val="연부97-1"/>
      <sheetName val="갑지1"/>
      <sheetName val="단"/>
      <sheetName val="중기조종사 단위단가"/>
      <sheetName val="직재"/>
      <sheetName val="재집"/>
      <sheetName val="조건표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본문"/>
      <sheetName val="개요"/>
      <sheetName val="원가"/>
      <sheetName val="집"/>
      <sheetName val="간노"/>
      <sheetName val="경산"/>
      <sheetName val="경배"/>
      <sheetName val="기"/>
      <sheetName val="내표"/>
      <sheetName val="집 (2)"/>
      <sheetName val="내"/>
      <sheetName val="대표"/>
      <sheetName val="대"/>
      <sheetName val="단표"/>
      <sheetName val="단"/>
      <sheetName val="제경집계"/>
      <sheetName val="대로근거"/>
      <sheetName val="DATE"/>
      <sheetName val="N賃率-職"/>
      <sheetName val="골막이(야매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본문"/>
      <sheetName val="원가"/>
      <sheetName val="집"/>
      <sheetName val="간노"/>
      <sheetName val="경산"/>
      <sheetName val="경배"/>
      <sheetName val="기"/>
      <sheetName val="Sheet3"/>
      <sheetName val="집 (2)"/>
      <sheetName val="내역"/>
      <sheetName val="Sheet3 (2)"/>
      <sheetName val="대"/>
      <sheetName val="Sheet4"/>
      <sheetName val="단가"/>
      <sheetName val="Sheet3 (3)"/>
      <sheetName val="단"/>
      <sheetName val="제경집계"/>
      <sheetName val="골막이(야매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본문"/>
      <sheetName val="원가"/>
      <sheetName val="집"/>
      <sheetName val="간노"/>
      <sheetName val="경산"/>
      <sheetName val="경배"/>
      <sheetName val="기"/>
      <sheetName val="Sheet3"/>
      <sheetName val="집 (2)"/>
      <sheetName val="내역"/>
      <sheetName val="Sheet3 (2)"/>
      <sheetName val="대"/>
      <sheetName val="Sheet4"/>
      <sheetName val="단가"/>
      <sheetName val="Sheet3 (3)"/>
      <sheetName val="직재"/>
      <sheetName val="N賃率-職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본문"/>
      <sheetName val="원가"/>
      <sheetName val="재집"/>
      <sheetName val="직재"/>
      <sheetName val="간재"/>
      <sheetName val="노집"/>
      <sheetName val="노산"/>
      <sheetName val="공수"/>
      <sheetName val="노임"/>
      <sheetName val="간노"/>
      <sheetName val="경집"/>
      <sheetName val="경배"/>
      <sheetName val="경조"/>
      <sheetName val="자료1"/>
      <sheetName val="제직재"/>
      <sheetName val="단가"/>
      <sheetName val="N賃率-職"/>
      <sheetName val="I一般比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총괄"/>
      <sheetName val="노임단가"/>
      <sheetName val="단가"/>
      <sheetName val="골막이(야매)"/>
      <sheetName val="A:\ROOM\ASAN\C1총괄.XLS"/>
    </sheetNames>
    <definedNames>
      <definedName name="복사준비"/>
      <definedName name="우로복사"/>
      <definedName name="인쇄"/>
      <definedName name="지우기"/>
    </defined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直材4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"/>
      <sheetName val="건축내역"/>
      <sheetName val="96노임기준"/>
      <sheetName val="원가서"/>
      <sheetName val="#REF"/>
      <sheetName val="직노"/>
      <sheetName val="기존단가 (2)"/>
      <sheetName val="노무단가"/>
      <sheetName val="단"/>
      <sheetName val="견적서"/>
      <sheetName val="000000"/>
      <sheetName val="설계서"/>
      <sheetName val="공사원가 계산서"/>
      <sheetName val="총괄내역서"/>
      <sheetName val="내역서"/>
      <sheetName val="폐기물처리 내역서"/>
      <sheetName val="원가(상차)"/>
      <sheetName val="원가(수집·운반)"/>
      <sheetName val="원가(혼합)"/>
      <sheetName val="구조물깨기"/>
      <sheetName val="상차(폐자재)"/>
      <sheetName val="살수(물탱크)"/>
      <sheetName val="중기사용료"/>
      <sheetName val="B.H(0.7㎥)"/>
      <sheetName val="Breaker(0.7㎥)"/>
      <sheetName val="D.T(15ton)"/>
      <sheetName val="물탱크(5,500ℓ)"/>
      <sheetName val="크레인(트럭)10ton"/>
      <sheetName val="물량집계표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변경추가"/>
      <sheetName val="변경예가 원가"/>
      <sheetName val="변경예가 내역"/>
      <sheetName val="추가-완결"/>
      <sheetName val="기존예가 원가"/>
      <sheetName val="기존 예가 내역"/>
      <sheetName val="기존-완결"/>
      <sheetName val="기존단가 (2)"/>
      <sheetName val="추가단가 (2)"/>
      <sheetName val="기존-fake"/>
      <sheetName val="기존단가"/>
      <sheetName val="추가단가"/>
      <sheetName val="Module5"/>
      <sheetName val="조건표"/>
      <sheetName val="건축내역"/>
      <sheetName val="노임단가"/>
      <sheetName val="단가조사"/>
      <sheetName val="J直材4"/>
      <sheetName val="코드표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본문"/>
      <sheetName val="개요"/>
      <sheetName val="원가"/>
      <sheetName val="집"/>
      <sheetName val="간노"/>
      <sheetName val="경산"/>
      <sheetName val="경배"/>
      <sheetName val="기"/>
      <sheetName val="내표"/>
      <sheetName val="집 (2)"/>
      <sheetName val="내"/>
      <sheetName val="대표"/>
      <sheetName val="대"/>
      <sheetName val="단표"/>
      <sheetName val="단"/>
      <sheetName val="기존단가 (2)"/>
      <sheetName val="조건표"/>
      <sheetName val="코드표"/>
      <sheetName val="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본문"/>
      <sheetName val="개요"/>
      <sheetName val="원가"/>
      <sheetName val="집"/>
      <sheetName val="간노"/>
      <sheetName val="경산"/>
      <sheetName val="경배"/>
      <sheetName val="기"/>
      <sheetName val="내간"/>
      <sheetName val="집 (2)"/>
      <sheetName val="내"/>
      <sheetName val="대간"/>
      <sheetName val="대"/>
      <sheetName val="단간"/>
      <sheetName val="단"/>
      <sheetName val="산간"/>
      <sheetName val="산출"/>
      <sheetName val="N賃率-職"/>
      <sheetName val="I一般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본문"/>
      <sheetName val="개요"/>
      <sheetName val="원가"/>
      <sheetName val="집"/>
      <sheetName val="간노"/>
      <sheetName val="경산"/>
      <sheetName val="경배"/>
      <sheetName val="기"/>
      <sheetName val="내표"/>
      <sheetName val="집 (2)"/>
      <sheetName val="내"/>
      <sheetName val="대표"/>
      <sheetName val="대"/>
      <sheetName val="단표"/>
      <sheetName val="단"/>
      <sheetName val="N賃率-職"/>
      <sheetName val="ABUT수량-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본문"/>
      <sheetName val="개요"/>
      <sheetName val="원가"/>
      <sheetName val="집"/>
      <sheetName val="간노"/>
      <sheetName val="경산"/>
      <sheetName val="경배"/>
      <sheetName val="기"/>
      <sheetName val="내간"/>
      <sheetName val="집 (2)"/>
      <sheetName val="내"/>
      <sheetName val="대간"/>
      <sheetName val="대"/>
      <sheetName val="단간"/>
      <sheetName val="단"/>
      <sheetName val="산간"/>
      <sheetName val="산출"/>
      <sheetName val="단가"/>
      <sheetName val="설직재-1"/>
      <sheetName val="기존단가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본문"/>
      <sheetName val="원가"/>
      <sheetName val="재집"/>
      <sheetName val="직재"/>
      <sheetName val="간재"/>
      <sheetName val="노집"/>
      <sheetName val="노산"/>
      <sheetName val="공수"/>
      <sheetName val="노임"/>
      <sheetName val="간노"/>
      <sheetName val="경집"/>
      <sheetName val="경배"/>
      <sheetName val="경조"/>
      <sheetName val="자료1"/>
      <sheetName val="인천해사"/>
      <sheetName val="노임단가"/>
      <sheetName val="수량산출"/>
      <sheetName val="J直材4"/>
      <sheetName val="5흙막이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집계"/>
      <sheetName val="변경총집계"/>
      <sheetName val="기계집계"/>
      <sheetName val="기계"/>
      <sheetName val="기계변경집"/>
      <sheetName val="기계변경"/>
      <sheetName val="전기집계"/>
      <sheetName val="전기"/>
      <sheetName val="전기변경집"/>
      <sheetName val="전기변경"/>
      <sheetName val="J直材4"/>
      <sheetName val="연부97-1"/>
      <sheetName val="교각1"/>
      <sheetName val="전신환매도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산출근거"/>
      <sheetName val="환경설정"/>
      <sheetName val="결재인"/>
      <sheetName val="opinet"/>
      <sheetName val="환경개선부담금"/>
      <sheetName val="산출근거 (현장체험학습)"/>
      <sheetName val="Sheet3"/>
      <sheetName val="비교자료"/>
      <sheetName val="Shee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OSO아산"/>
      <sheetName val="20관리비율"/>
      <sheetName val="4.2유효폭의 계산"/>
      <sheetName val="입찰"/>
      <sheetName val="현경"/>
      <sheetName val="#REF"/>
      <sheetName val="gyun"/>
      <sheetName val="A:\MIRAN\OSO아산.XLS"/>
    </sheetNames>
    <definedNames>
      <definedName name="복사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제-노임"/>
      <sheetName val="제직재"/>
      <sheetName val="집계표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본문"/>
      <sheetName val="개요"/>
      <sheetName val="원가"/>
      <sheetName val="집"/>
      <sheetName val="간노"/>
      <sheetName val="경산"/>
      <sheetName val="경배"/>
      <sheetName val="기"/>
      <sheetName val="내표"/>
      <sheetName val="집 (2)"/>
      <sheetName val="내"/>
      <sheetName val="대표"/>
      <sheetName val="대목"/>
      <sheetName val="대"/>
      <sheetName val="단표"/>
      <sheetName val="단"/>
      <sheetName val="C-노임단가"/>
      <sheetName val="일위대가(가설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"/>
      <sheetName val="집"/>
      <sheetName val="간노"/>
      <sheetName val="경산"/>
      <sheetName val="경배"/>
      <sheetName val="내표"/>
      <sheetName val="집 (2)"/>
      <sheetName val="내"/>
      <sheetName val="대표"/>
      <sheetName val="대"/>
      <sheetName val="단표"/>
      <sheetName val="단"/>
      <sheetName val="단위수량"/>
      <sheetName val="C-노임단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본문"/>
      <sheetName val="원가"/>
      <sheetName val="집"/>
      <sheetName val="간노"/>
      <sheetName val="경산"/>
      <sheetName val="경배"/>
      <sheetName val="기"/>
      <sheetName val="Sheet3"/>
      <sheetName val="집 (2)"/>
      <sheetName val="내역"/>
      <sheetName val="Sheet3 (2)"/>
      <sheetName val="대"/>
      <sheetName val="Sheet4"/>
      <sheetName val="단가"/>
      <sheetName val="Sheet3 (3)"/>
      <sheetName val="자재단가"/>
      <sheetName val="버스운행안내"/>
      <sheetName val="예방접종계획"/>
      <sheetName val="근태계획서"/>
      <sheetName val="I一般比"/>
      <sheetName val="내역서"/>
      <sheetName val="단"/>
      <sheetName val="터파기및재료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변경추가"/>
      <sheetName val="변경예가 원가"/>
      <sheetName val="변경예가 내역"/>
      <sheetName val="추가-완결"/>
      <sheetName val="기존예가 원가"/>
      <sheetName val="기존 예가 내역"/>
      <sheetName val="기존-완결"/>
      <sheetName val="기존단가 (2)"/>
      <sheetName val="추가단가 (2)"/>
      <sheetName val="기존-fake"/>
      <sheetName val="기존단가"/>
      <sheetName val="추가단가"/>
      <sheetName val="Module5"/>
      <sheetName val="I一般比"/>
      <sheetName val="2공구산출내역"/>
      <sheetName val="산출내역서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"/>
      <sheetName val="건축내역"/>
      <sheetName val="laroux"/>
      <sheetName val="제출문"/>
      <sheetName val="조사개요"/>
      <sheetName val="물가변동지수표"/>
      <sheetName val="비목별계수표"/>
      <sheetName val="결과표(총)"/>
      <sheetName val="장비가격"/>
      <sheetName val="지수조정율산출결과표"/>
      <sheetName val="내역서(1)"/>
      <sheetName val="지수조정율산출결과표(2)"/>
      <sheetName val="내역서(2)"/>
      <sheetName val="N"/>
      <sheetName val="일위(건축)"/>
      <sheetName val="S"/>
      <sheetName val="기계"/>
      <sheetName val="원가"/>
      <sheetName val="결과표"/>
      <sheetName val="내역서"/>
      <sheetName val="적용대가"/>
      <sheetName val="지수산출방법"/>
      <sheetName val="산출방법"/>
      <sheetName val="원가 (2)"/>
      <sheetName val="토목"/>
      <sheetName val="건축"/>
      <sheetName val="설비"/>
      <sheetName val="N(TO)"/>
      <sheetName val="N(GUN)"/>
      <sheetName val="S배수공"/>
      <sheetName val="원가계산서구조조정"/>
      <sheetName val="자갈,시멘트,모래산출"/>
      <sheetName val="약품공급2"/>
      <sheetName val="교통대책내역"/>
      <sheetName val="내역"/>
      <sheetName val="조경내"/>
      <sheetName val="인건비"/>
      <sheetName val="표지1"/>
      <sheetName val="경산"/>
      <sheetName val="철근집계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산출근거"/>
      <sheetName val="환경설정"/>
      <sheetName val="결재인"/>
      <sheetName val="opinet"/>
      <sheetName val="환경개선부담금"/>
      <sheetName val="산출근거 (현장체험학습)"/>
      <sheetName val="Sheet3"/>
      <sheetName val="비교자료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_세로"/>
      <sheetName val="표지_가로"/>
      <sheetName val="9 5_9 6"/>
      <sheetName val="9 5_9 8"/>
      <sheetName val="9 6_9 7"/>
      <sheetName val="9 7_9 7"/>
      <sheetName val="9 6_9 8 "/>
      <sheetName val="9 7_9 8"/>
      <sheetName val="9 8_9 8"/>
      <sheetName val="전신환매도율"/>
      <sheetName val="표___지"/>
      <sheetName val="직노"/>
      <sheetName val="연부97-1"/>
      <sheetName val="SLAB&quot;1&quot;"/>
      <sheetName val="기계경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_세로"/>
      <sheetName val="표지_가로"/>
      <sheetName val="9 5_9 6"/>
      <sheetName val="9 5_9 8"/>
      <sheetName val="9 6_9 7"/>
      <sheetName val="9 7_9 7"/>
      <sheetName val="9 6_9 8 "/>
      <sheetName val="9 7_9 8"/>
      <sheetName val="9 8_9 8"/>
      <sheetName val="전신환매도율"/>
      <sheetName val="표___지"/>
      <sheetName val="I一般比"/>
      <sheetName val="#REF"/>
      <sheetName val="설직재-1"/>
      <sheetName val="N賃率-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본문"/>
      <sheetName val="개요"/>
      <sheetName val="원가"/>
      <sheetName val="집"/>
      <sheetName val="간노"/>
      <sheetName val="경산"/>
      <sheetName val="경배"/>
      <sheetName val="기"/>
      <sheetName val="내표"/>
      <sheetName val="집 (2)"/>
      <sheetName val="내"/>
      <sheetName val="대표"/>
      <sheetName val="대"/>
      <sheetName val="단표"/>
      <sheetName val="단"/>
      <sheetName val="N賃率-職"/>
      <sheetName val="J直材4"/>
      <sheetName val="단가"/>
      <sheetName val="I一般比"/>
      <sheetName val="원형1호맨홀토공수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존단가 (2)"/>
      <sheetName val="전신환매도율"/>
      <sheetName val="일위대가-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"/>
      <sheetName val="집"/>
      <sheetName val="간노"/>
      <sheetName val="경산"/>
      <sheetName val="경배"/>
      <sheetName val="내표"/>
      <sheetName val="집 (2)"/>
      <sheetName val="내"/>
      <sheetName val="대표"/>
      <sheetName val="대"/>
      <sheetName val="단표"/>
      <sheetName val="단"/>
      <sheetName val="설직재-1"/>
      <sheetName val="조명시설"/>
      <sheetName val="제직재"/>
      <sheetName val="제-노임"/>
      <sheetName val="N賃率-職"/>
      <sheetName val="심사계산"/>
      <sheetName val="심사물량"/>
      <sheetName val="도로정위치부표"/>
      <sheetName val="DB구축"/>
      <sheetName val="도로조사부표"/>
      <sheetName val="재정비내역"/>
      <sheetName val="입력변수"/>
      <sheetName val="지적고시내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"/>
      <sheetName val="단"/>
      <sheetName val="일위대가"/>
      <sheetName val="일위대가목록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환율"/>
      <sheetName val="Module1"/>
      <sheetName val="산출경비"/>
      <sheetName val="기계_집계"/>
      <sheetName val="기계_집계_자료"/>
      <sheetName val="경비_원본"/>
      <sheetName val="표지"/>
      <sheetName val="---"/>
      <sheetName val="매크로단순화"/>
      <sheetName val="기계경비_보관"/>
      <sheetName val="-----"/>
      <sheetName val="적용노임"/>
      <sheetName val="노임"/>
      <sheetName val="노임단가"/>
      <sheetName val="휴지계수"/>
      <sheetName val="경비DATA"/>
      <sheetName val="조건표"/>
      <sheetName val="20관리비율"/>
      <sheetName val="내역을"/>
      <sheetName val="Sheet4"/>
      <sheetName val="대비표"/>
      <sheetName val="세부내역서"/>
      <sheetName val="Sheet6"/>
      <sheetName val="집계표"/>
      <sheetName val="Sheet6 (2)"/>
      <sheetName val="단가산출서"/>
      <sheetName val="중기"/>
      <sheetName val="Sheet2"/>
      <sheetName val="Sheet3"/>
      <sheetName val="내역서"/>
      <sheetName val="NYS"/>
      <sheetName val="수량산출서"/>
      <sheetName val="입찰보고"/>
      <sheetName val="일위대가"/>
      <sheetName val="평자재단가"/>
      <sheetName val="공사비총괄표"/>
      <sheetName val="철거산출근거"/>
      <sheetName val="단면 (2)"/>
      <sheetName val="정렬"/>
      <sheetName val="단가"/>
      <sheetName val="1.설계조건"/>
      <sheetName val="I一般比"/>
      <sheetName val="내역"/>
      <sheetName val="sw1"/>
      <sheetName val="갑지"/>
      <sheetName val="자료"/>
      <sheetName val="토공 total"/>
      <sheetName val="단양 00 아파트-세부내역"/>
      <sheetName val="guard(mac)"/>
      <sheetName val="견적서"/>
      <sheetName val="총괄-1"/>
      <sheetName val="인건-측정"/>
      <sheetName val="원내역서 그대로"/>
      <sheetName val="삭제금지단가"/>
      <sheetName val="삼정작업분"/>
      <sheetName val="#REF"/>
      <sheetName val="원가계산"/>
      <sheetName val="원가계산 (2)"/>
      <sheetName val="1.설계설명서"/>
      <sheetName val="3.내역서"/>
      <sheetName val="총물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재집"/>
      <sheetName val="직재"/>
      <sheetName val="단"/>
      <sheetName val="조명시설"/>
      <sheetName val="공사원가계산서"/>
      <sheetName val="노임단가"/>
      <sheetName val="경비_원본"/>
      <sheetName val="20관리비율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본문"/>
      <sheetName val="개요"/>
      <sheetName val="원가"/>
      <sheetName val="집"/>
      <sheetName val="간노"/>
      <sheetName val="경산"/>
      <sheetName val="경배"/>
      <sheetName val="기"/>
      <sheetName val="내간"/>
      <sheetName val="집 (2)"/>
      <sheetName val="내"/>
      <sheetName val="대간"/>
      <sheetName val="대"/>
      <sheetName val="단간"/>
      <sheetName val="단"/>
      <sheetName val="산간"/>
      <sheetName val="산출"/>
      <sheetName val="대치판정"/>
      <sheetName val="I一般比"/>
      <sheetName val="3련 BO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2"/>
  <sheetViews>
    <sheetView tabSelected="1" zoomScale="110" zoomScaleNormal="110" zoomScaleSheetLayoutView="75" workbookViewId="0">
      <selection activeCell="J13" sqref="J13"/>
    </sheetView>
  </sheetViews>
  <sheetFormatPr defaultColWidth="9" defaultRowHeight="13.5" x14ac:dyDescent="0.15"/>
  <cols>
    <col min="1" max="1" width="8.375" style="50" customWidth="1"/>
    <col min="2" max="2" width="4.125" style="50" customWidth="1"/>
    <col min="3" max="3" width="20.125" style="50" customWidth="1"/>
    <col min="4" max="4" width="14.375" style="50" customWidth="1"/>
    <col min="5" max="5" width="15.375" style="50" customWidth="1"/>
    <col min="6" max="6" width="14.375" style="50" customWidth="1"/>
    <col min="7" max="7" width="13.5" style="62" customWidth="1"/>
    <col min="8" max="8" width="21.5" style="62" customWidth="1"/>
    <col min="9" max="9" width="6.375" style="50" customWidth="1"/>
    <col min="10" max="10" width="15.875" style="50" customWidth="1"/>
    <col min="11" max="11" width="16.125" style="50" customWidth="1"/>
    <col min="12" max="12" width="13.75" style="50" bestFit="1" customWidth="1"/>
    <col min="13" max="16384" width="9" style="50"/>
  </cols>
  <sheetData>
    <row r="1" spans="1:13" ht="36.75" customHeight="1" x14ac:dyDescent="0.15">
      <c r="A1" s="86" t="s">
        <v>21</v>
      </c>
      <c r="B1" s="86"/>
      <c r="C1" s="86"/>
      <c r="D1" s="86"/>
      <c r="E1" s="86"/>
      <c r="F1" s="86"/>
      <c r="G1" s="86"/>
      <c r="H1" s="86"/>
      <c r="I1" s="49"/>
      <c r="J1" s="49"/>
      <c r="K1" s="49"/>
      <c r="L1" s="49"/>
      <c r="M1" s="49"/>
    </row>
    <row r="2" spans="1:13" ht="19.5" customHeight="1" thickBot="1" x14ac:dyDescent="0.2">
      <c r="A2" s="87" t="s">
        <v>99</v>
      </c>
      <c r="B2" s="87"/>
      <c r="C2" s="87"/>
      <c r="D2" s="87"/>
      <c r="E2" s="88"/>
      <c r="F2" s="87"/>
      <c r="G2" s="87"/>
      <c r="H2" s="87"/>
      <c r="I2" s="49"/>
      <c r="J2" s="49"/>
      <c r="K2" s="49"/>
      <c r="L2" s="49"/>
      <c r="M2" s="49"/>
    </row>
    <row r="3" spans="1:13" s="49" customFormat="1" ht="35.25" customHeight="1" thickTop="1" thickBot="1" x14ac:dyDescent="0.35">
      <c r="A3" s="89" t="s">
        <v>18</v>
      </c>
      <c r="B3" s="89"/>
      <c r="C3" s="89"/>
      <c r="D3" s="66" t="s">
        <v>42</v>
      </c>
      <c r="E3" s="78" t="s">
        <v>72</v>
      </c>
      <c r="F3" s="73" t="s">
        <v>71</v>
      </c>
      <c r="G3" s="93" t="s">
        <v>22</v>
      </c>
      <c r="H3" s="94"/>
      <c r="K3" s="51"/>
    </row>
    <row r="4" spans="1:13" s="49" customFormat="1" ht="24.95" customHeight="1" thickTop="1" x14ac:dyDescent="0.3">
      <c r="A4" s="95" t="s">
        <v>19</v>
      </c>
      <c r="B4" s="98" t="s">
        <v>25</v>
      </c>
      <c r="C4" s="98"/>
      <c r="D4" s="67">
        <v>41600000</v>
      </c>
      <c r="E4" s="79">
        <f>'임차용역 산출내역서 '!E4</f>
        <v>41600000</v>
      </c>
      <c r="F4" s="74">
        <f>E4-D4</f>
        <v>0</v>
      </c>
      <c r="G4" s="99"/>
      <c r="H4" s="100"/>
      <c r="I4" s="52"/>
      <c r="J4" s="52"/>
      <c r="K4" s="52"/>
    </row>
    <row r="5" spans="1:13" s="49" customFormat="1" ht="24.95" customHeight="1" x14ac:dyDescent="0.3">
      <c r="A5" s="96"/>
      <c r="B5" s="101" t="s">
        <v>86</v>
      </c>
      <c r="C5" s="101"/>
      <c r="D5" s="68">
        <v>11700000</v>
      </c>
      <c r="E5" s="80">
        <f>'임차용역 산출내역서 '!E5</f>
        <v>11700000</v>
      </c>
      <c r="F5" s="74">
        <f t="shared" ref="F5:F37" si="0">E5-D5</f>
        <v>0</v>
      </c>
      <c r="G5" s="102"/>
      <c r="H5" s="103"/>
      <c r="I5" s="52"/>
      <c r="J5" s="52"/>
      <c r="K5" s="52"/>
    </row>
    <row r="6" spans="1:13" s="49" customFormat="1" ht="24.95" customHeight="1" x14ac:dyDescent="0.3">
      <c r="A6" s="96"/>
      <c r="B6" s="101" t="s">
        <v>74</v>
      </c>
      <c r="C6" s="101"/>
      <c r="D6" s="68">
        <v>8580000</v>
      </c>
      <c r="E6" s="80">
        <f>'임차용역 산출내역서 '!E6</f>
        <v>8580000</v>
      </c>
      <c r="F6" s="74">
        <f t="shared" si="0"/>
        <v>0</v>
      </c>
      <c r="G6" s="102"/>
      <c r="H6" s="103"/>
      <c r="I6" s="52"/>
      <c r="J6" s="52"/>
      <c r="K6" s="52"/>
    </row>
    <row r="7" spans="1:13" s="49" customFormat="1" ht="24.95" customHeight="1" x14ac:dyDescent="0.3">
      <c r="A7" s="96"/>
      <c r="B7" s="101" t="s">
        <v>55</v>
      </c>
      <c r="C7" s="101"/>
      <c r="D7" s="68">
        <v>3217500</v>
      </c>
      <c r="E7" s="80">
        <f>'임차용역 산출내역서 '!E7</f>
        <v>3217500</v>
      </c>
      <c r="F7" s="74">
        <f t="shared" si="0"/>
        <v>0</v>
      </c>
      <c r="G7" s="104"/>
      <c r="H7" s="105"/>
      <c r="I7" s="52"/>
      <c r="J7" s="52"/>
      <c r="K7" s="52"/>
    </row>
    <row r="8" spans="1:13" s="49" customFormat="1" ht="24.95" customHeight="1" x14ac:dyDescent="0.3">
      <c r="A8" s="96"/>
      <c r="B8" s="101" t="s">
        <v>44</v>
      </c>
      <c r="C8" s="101"/>
      <c r="D8" s="68">
        <f>SUM(D4:D7)</f>
        <v>65097500</v>
      </c>
      <c r="E8" s="80">
        <f>SUM(E4:E7)</f>
        <v>65097500</v>
      </c>
      <c r="F8" s="74">
        <f t="shared" si="0"/>
        <v>0</v>
      </c>
      <c r="G8" s="104"/>
      <c r="H8" s="105"/>
      <c r="I8" s="52"/>
      <c r="J8" s="52"/>
      <c r="K8" s="52"/>
    </row>
    <row r="9" spans="1:13" s="49" customFormat="1" ht="24.95" customHeight="1" x14ac:dyDescent="0.3">
      <c r="A9" s="97"/>
      <c r="B9" s="101" t="s">
        <v>33</v>
      </c>
      <c r="C9" s="101"/>
      <c r="D9" s="68">
        <v>6509750</v>
      </c>
      <c r="E9" s="80">
        <f>'임차용역 산출내역서 '!E8</f>
        <v>6509750</v>
      </c>
      <c r="F9" s="74">
        <f t="shared" si="0"/>
        <v>0</v>
      </c>
      <c r="G9" s="104"/>
      <c r="H9" s="105"/>
      <c r="I9" s="52"/>
      <c r="J9" s="52"/>
      <c r="K9" s="52"/>
    </row>
    <row r="10" spans="1:13" s="49" customFormat="1" ht="24.95" customHeight="1" x14ac:dyDescent="0.3">
      <c r="A10" s="112" t="s">
        <v>20</v>
      </c>
      <c r="B10" s="113"/>
      <c r="C10" s="114"/>
      <c r="D10" s="69">
        <f>(D8+D9)</f>
        <v>71607250</v>
      </c>
      <c r="E10" s="81">
        <f>'임차용역 산출내역서 '!E9</f>
        <v>71607250</v>
      </c>
      <c r="F10" s="75">
        <f t="shared" si="0"/>
        <v>0</v>
      </c>
      <c r="G10" s="115"/>
      <c r="H10" s="116"/>
      <c r="I10" s="52"/>
      <c r="J10" s="52"/>
      <c r="K10" s="52"/>
      <c r="L10" s="53"/>
    </row>
    <row r="11" spans="1:13" s="49" customFormat="1" ht="24.95" customHeight="1" x14ac:dyDescent="0.3">
      <c r="A11" s="130" t="s">
        <v>1</v>
      </c>
      <c r="B11" s="106" t="s">
        <v>52</v>
      </c>
      <c r="C11" s="106"/>
      <c r="D11" s="68">
        <v>1288931</v>
      </c>
      <c r="E11" s="80">
        <f>'임차용역 산출내역서 '!E10</f>
        <v>1236852.5</v>
      </c>
      <c r="F11" s="74">
        <f t="shared" si="0"/>
        <v>-52078.5</v>
      </c>
      <c r="G11" s="109" t="s">
        <v>6</v>
      </c>
      <c r="H11" s="117"/>
      <c r="I11" s="52"/>
      <c r="J11" s="52"/>
      <c r="K11" s="52"/>
    </row>
    <row r="12" spans="1:13" s="49" customFormat="1" ht="24.95" customHeight="1" x14ac:dyDescent="0.3">
      <c r="A12" s="96"/>
      <c r="B12" s="106" t="s">
        <v>76</v>
      </c>
      <c r="C12" s="106"/>
      <c r="D12" s="68">
        <v>2538477</v>
      </c>
      <c r="E12" s="80">
        <f>'임차용역 산출내역서 '!E11</f>
        <v>2307706.375</v>
      </c>
      <c r="F12" s="74">
        <f t="shared" si="0"/>
        <v>-230770.625</v>
      </c>
      <c r="G12" s="104" t="s">
        <v>7</v>
      </c>
      <c r="H12" s="105"/>
      <c r="I12" s="52"/>
      <c r="J12" s="52"/>
      <c r="K12" s="52"/>
    </row>
    <row r="13" spans="1:13" s="49" customFormat="1" ht="24.95" customHeight="1" x14ac:dyDescent="0.3">
      <c r="A13" s="96"/>
      <c r="B13" s="106" t="s">
        <v>27</v>
      </c>
      <c r="C13" s="106"/>
      <c r="D13" s="68">
        <v>325179</v>
      </c>
      <c r="E13" s="80">
        <f>'임차용역 산출내역서 '!E12</f>
        <v>295617.18663749995</v>
      </c>
      <c r="F13" s="74">
        <f t="shared" si="0"/>
        <v>-29561.813362500048</v>
      </c>
      <c r="G13" s="109" t="s">
        <v>8</v>
      </c>
      <c r="H13" s="105"/>
      <c r="I13" s="52"/>
      <c r="J13" s="52"/>
      <c r="K13" s="52"/>
    </row>
    <row r="14" spans="1:13" s="49" customFormat="1" ht="24.95" customHeight="1" x14ac:dyDescent="0.3">
      <c r="A14" s="96"/>
      <c r="B14" s="106" t="s">
        <v>80</v>
      </c>
      <c r="C14" s="106"/>
      <c r="D14" s="68">
        <v>3222326</v>
      </c>
      <c r="E14" s="80">
        <f>'임차용역 산출내역서 '!E13</f>
        <v>2929387.5</v>
      </c>
      <c r="F14" s="74">
        <f t="shared" si="0"/>
        <v>-292938.5</v>
      </c>
      <c r="G14" s="110" t="s">
        <v>10</v>
      </c>
      <c r="H14" s="111"/>
      <c r="I14" s="52"/>
      <c r="J14" s="52"/>
      <c r="K14" s="52"/>
    </row>
    <row r="15" spans="1:13" s="49" customFormat="1" ht="24.95" customHeight="1" x14ac:dyDescent="0.3">
      <c r="A15" s="96"/>
      <c r="B15" s="126" t="s">
        <v>87</v>
      </c>
      <c r="C15" s="127"/>
      <c r="D15" s="68">
        <v>644465</v>
      </c>
      <c r="E15" s="80">
        <f>'임차용역 산출내역서 '!E14</f>
        <v>585877.50000000012</v>
      </c>
      <c r="F15" s="74">
        <f t="shared" si="0"/>
        <v>-58587.499999999884</v>
      </c>
      <c r="G15" s="110" t="s">
        <v>13</v>
      </c>
      <c r="H15" s="111"/>
      <c r="I15" s="52"/>
      <c r="J15" s="52"/>
      <c r="K15" s="52"/>
    </row>
    <row r="16" spans="1:13" s="49" customFormat="1" ht="24.95" customHeight="1" x14ac:dyDescent="0.3">
      <c r="A16" s="96"/>
      <c r="B16" s="126" t="s">
        <v>29</v>
      </c>
      <c r="C16" s="127"/>
      <c r="D16" s="68">
        <v>28866</v>
      </c>
      <c r="E16" s="80">
        <f>'임차용역 산출내역서 '!E15</f>
        <v>39058.5</v>
      </c>
      <c r="F16" s="74">
        <f t="shared" si="0"/>
        <v>10192.5</v>
      </c>
      <c r="G16" s="110" t="s">
        <v>9</v>
      </c>
      <c r="H16" s="111"/>
      <c r="I16" s="52"/>
      <c r="J16" s="52"/>
      <c r="K16" s="52"/>
    </row>
    <row r="17" spans="1:11" s="49" customFormat="1" ht="24.95" customHeight="1" x14ac:dyDescent="0.3">
      <c r="A17" s="96"/>
      <c r="B17" s="128" t="s">
        <v>45</v>
      </c>
      <c r="C17" s="129"/>
      <c r="D17" s="68">
        <v>5000000</v>
      </c>
      <c r="E17" s="80">
        <f>'임차용역 산출내역서 '!E16</f>
        <v>5000000</v>
      </c>
      <c r="F17" s="74">
        <f t="shared" si="0"/>
        <v>0</v>
      </c>
      <c r="G17" s="110"/>
      <c r="H17" s="111"/>
      <c r="I17" s="52"/>
      <c r="J17" s="52"/>
      <c r="K17" s="52"/>
    </row>
    <row r="18" spans="1:11" s="49" customFormat="1" ht="24.95" customHeight="1" x14ac:dyDescent="0.3">
      <c r="A18" s="131" t="s">
        <v>20</v>
      </c>
      <c r="B18" s="132"/>
      <c r="C18" s="133"/>
      <c r="D18" s="69">
        <f>SUM(D11:D17)</f>
        <v>13048244</v>
      </c>
      <c r="E18" s="81">
        <f>'임차용역 산출내역서 '!E17</f>
        <v>12394499.5616375</v>
      </c>
      <c r="F18" s="75">
        <f>E18-D18</f>
        <v>-653744.4383624997</v>
      </c>
      <c r="G18" s="115"/>
      <c r="H18" s="116"/>
      <c r="I18" s="52"/>
      <c r="J18" s="52"/>
      <c r="K18" s="52"/>
    </row>
    <row r="19" spans="1:11" s="49" customFormat="1" ht="24.95" customHeight="1" x14ac:dyDescent="0.3">
      <c r="A19" s="141" t="s">
        <v>23</v>
      </c>
      <c r="B19" s="143" t="s">
        <v>41</v>
      </c>
      <c r="C19" s="144"/>
      <c r="D19" s="70"/>
      <c r="E19" s="82"/>
      <c r="F19" s="76"/>
      <c r="G19" s="139"/>
      <c r="H19" s="140"/>
      <c r="I19" s="52"/>
      <c r="J19" s="52"/>
      <c r="K19" s="52"/>
    </row>
    <row r="20" spans="1:11" s="49" customFormat="1" ht="24.95" customHeight="1" x14ac:dyDescent="0.3">
      <c r="A20" s="142"/>
      <c r="B20" s="143" t="s">
        <v>50</v>
      </c>
      <c r="C20" s="144"/>
      <c r="D20" s="70"/>
      <c r="E20" s="82"/>
      <c r="F20" s="76"/>
      <c r="G20" s="139"/>
      <c r="H20" s="140"/>
      <c r="I20" s="52"/>
      <c r="J20" s="52"/>
      <c r="K20" s="52"/>
    </row>
    <row r="21" spans="1:11" s="49" customFormat="1" ht="24.95" customHeight="1" x14ac:dyDescent="0.3">
      <c r="A21" s="131" t="s">
        <v>20</v>
      </c>
      <c r="B21" s="132"/>
      <c r="C21" s="133"/>
      <c r="D21" s="69"/>
      <c r="E21" s="81"/>
      <c r="F21" s="75"/>
      <c r="G21" s="115"/>
      <c r="H21" s="116"/>
      <c r="I21" s="52"/>
      <c r="J21" s="52"/>
      <c r="K21" s="52"/>
    </row>
    <row r="22" spans="1:11" s="49" customFormat="1" ht="24.95" customHeight="1" x14ac:dyDescent="0.3">
      <c r="A22" s="130" t="s">
        <v>79</v>
      </c>
      <c r="B22" s="101" t="s">
        <v>28</v>
      </c>
      <c r="C22" s="101"/>
      <c r="D22" s="68">
        <v>14000000</v>
      </c>
      <c r="E22" s="80">
        <f>'임차용역 산출내역서 '!E21</f>
        <v>14000000</v>
      </c>
      <c r="F22" s="74">
        <f t="shared" si="0"/>
        <v>0</v>
      </c>
      <c r="G22" s="145"/>
      <c r="H22" s="146"/>
      <c r="I22" s="52"/>
      <c r="J22" s="54"/>
      <c r="K22" s="55"/>
    </row>
    <row r="23" spans="1:11" s="49" customFormat="1" ht="24.95" customHeight="1" x14ac:dyDescent="0.3">
      <c r="A23" s="96"/>
      <c r="B23" s="107" t="s">
        <v>81</v>
      </c>
      <c r="C23" s="108"/>
      <c r="D23" s="68">
        <v>8776538</v>
      </c>
      <c r="E23" s="80">
        <f>'임차용역 산출내역서 '!E22</f>
        <v>8776538</v>
      </c>
      <c r="F23" s="74">
        <f t="shared" si="0"/>
        <v>0</v>
      </c>
      <c r="G23" s="147"/>
      <c r="H23" s="148"/>
      <c r="I23" s="52"/>
      <c r="J23" s="54"/>
      <c r="K23" s="55"/>
    </row>
    <row r="24" spans="1:11" s="49" customFormat="1" ht="24.95" customHeight="1" x14ac:dyDescent="0.3">
      <c r="A24" s="96"/>
      <c r="B24" s="107" t="s">
        <v>11</v>
      </c>
      <c r="C24" s="108"/>
      <c r="D24" s="68">
        <v>9500000</v>
      </c>
      <c r="E24" s="80">
        <f>'임차용역 산출내역서 '!E23</f>
        <v>9500000</v>
      </c>
      <c r="F24" s="74">
        <f t="shared" si="0"/>
        <v>0</v>
      </c>
      <c r="G24" s="120"/>
      <c r="H24" s="121"/>
      <c r="I24" s="52"/>
      <c r="J24" s="54"/>
      <c r="K24" s="55"/>
    </row>
    <row r="25" spans="1:11" s="49" customFormat="1" ht="24.95" customHeight="1" x14ac:dyDescent="0.3">
      <c r="A25" s="96"/>
      <c r="B25" s="107" t="s">
        <v>69</v>
      </c>
      <c r="C25" s="108"/>
      <c r="D25" s="68">
        <v>294000</v>
      </c>
      <c r="E25" s="80">
        <f>'임차용역 산출내역서 '!E24</f>
        <v>294000</v>
      </c>
      <c r="F25" s="74">
        <f t="shared" si="0"/>
        <v>0</v>
      </c>
      <c r="G25" s="120"/>
      <c r="H25" s="121"/>
      <c r="I25" s="52"/>
      <c r="J25" s="54"/>
      <c r="K25" s="55"/>
    </row>
    <row r="26" spans="1:11" s="49" customFormat="1" ht="24.95" customHeight="1" x14ac:dyDescent="0.3">
      <c r="A26" s="96"/>
      <c r="B26" s="101" t="s">
        <v>48</v>
      </c>
      <c r="C26" s="101"/>
      <c r="D26" s="68">
        <v>2700000</v>
      </c>
      <c r="E26" s="80">
        <f>'임차용역 산출내역서 '!E25</f>
        <v>2700000</v>
      </c>
      <c r="F26" s="74">
        <f t="shared" si="0"/>
        <v>0</v>
      </c>
      <c r="G26" s="120"/>
      <c r="H26" s="121"/>
      <c r="I26" s="52"/>
      <c r="J26" s="54"/>
      <c r="K26" s="55"/>
    </row>
    <row r="27" spans="1:11" s="49" customFormat="1" ht="24.95" customHeight="1" x14ac:dyDescent="0.3">
      <c r="A27" s="96"/>
      <c r="B27" s="107" t="s">
        <v>60</v>
      </c>
      <c r="C27" s="108"/>
      <c r="D27" s="68">
        <v>140000</v>
      </c>
      <c r="E27" s="80">
        <f>'임차용역 산출내역서 '!E26</f>
        <v>140000</v>
      </c>
      <c r="F27" s="74">
        <f t="shared" si="0"/>
        <v>0</v>
      </c>
      <c r="G27" s="120"/>
      <c r="H27" s="121"/>
      <c r="I27" s="52"/>
      <c r="J27" s="54"/>
      <c r="K27" s="55"/>
    </row>
    <row r="28" spans="1:11" s="49" customFormat="1" ht="24.95" customHeight="1" x14ac:dyDescent="0.3">
      <c r="A28" s="96"/>
      <c r="B28" s="107" t="s">
        <v>58</v>
      </c>
      <c r="C28" s="108"/>
      <c r="D28" s="68">
        <v>681600</v>
      </c>
      <c r="E28" s="80">
        <f>'임차용역 산출내역서 '!E27</f>
        <v>681600</v>
      </c>
      <c r="F28" s="74">
        <f t="shared" si="0"/>
        <v>0</v>
      </c>
      <c r="G28" s="120"/>
      <c r="H28" s="121"/>
      <c r="I28" s="52"/>
      <c r="J28" s="54"/>
      <c r="K28" s="55"/>
    </row>
    <row r="29" spans="1:11" s="49" customFormat="1" ht="24.95" customHeight="1" x14ac:dyDescent="0.3">
      <c r="A29" s="97"/>
      <c r="B29" s="106" t="s">
        <v>35</v>
      </c>
      <c r="C29" s="106"/>
      <c r="D29" s="68">
        <v>1876902</v>
      </c>
      <c r="E29" s="80">
        <f>'임차용역 산출내역서 '!E28</f>
        <v>1324734.1250000002</v>
      </c>
      <c r="F29" s="74">
        <f t="shared" si="0"/>
        <v>-552167.87499999977</v>
      </c>
      <c r="G29" s="104" t="s">
        <v>92</v>
      </c>
      <c r="H29" s="105"/>
      <c r="I29" s="52"/>
      <c r="J29" s="54"/>
      <c r="K29" s="55"/>
    </row>
    <row r="30" spans="1:11" s="49" customFormat="1" ht="24.95" customHeight="1" x14ac:dyDescent="0.3">
      <c r="A30" s="112" t="s">
        <v>20</v>
      </c>
      <c r="B30" s="113"/>
      <c r="C30" s="114"/>
      <c r="D30" s="69">
        <f>SUM(D22:D29)</f>
        <v>37969040</v>
      </c>
      <c r="E30" s="81">
        <f>SUM(E22:E29)</f>
        <v>37416872.125</v>
      </c>
      <c r="F30" s="75">
        <f t="shared" si="0"/>
        <v>-552167.875</v>
      </c>
      <c r="G30" s="115"/>
      <c r="H30" s="116"/>
      <c r="I30" s="52"/>
      <c r="J30" s="54"/>
      <c r="K30" s="55"/>
    </row>
    <row r="31" spans="1:11" s="59" customFormat="1" ht="24.95" customHeight="1" x14ac:dyDescent="0.3">
      <c r="A31" s="85" t="s">
        <v>4</v>
      </c>
      <c r="B31" s="85"/>
      <c r="C31" s="85"/>
      <c r="D31" s="70">
        <f>(D10+D18+D21+D30)</f>
        <v>122624534</v>
      </c>
      <c r="E31" s="82">
        <f>'임차용역 산출내역서 '!E30</f>
        <v>121418621.68663751</v>
      </c>
      <c r="F31" s="74">
        <f t="shared" si="0"/>
        <v>-1205912.3133624941</v>
      </c>
      <c r="G31" s="139"/>
      <c r="H31" s="140"/>
      <c r="I31" s="56"/>
      <c r="J31" s="57"/>
      <c r="K31" s="58"/>
    </row>
    <row r="32" spans="1:11" s="49" customFormat="1" ht="36.75" customHeight="1" x14ac:dyDescent="0.3">
      <c r="A32" s="85" t="s">
        <v>88</v>
      </c>
      <c r="B32" s="85"/>
      <c r="C32" s="85"/>
      <c r="D32" s="68">
        <v>12074763</v>
      </c>
      <c r="E32" s="80">
        <f>'임차용역 산출내역서 '!E31</f>
        <v>12141862.168663751</v>
      </c>
      <c r="F32" s="74">
        <f t="shared" si="0"/>
        <v>67099.168663751334</v>
      </c>
      <c r="G32" s="122"/>
      <c r="H32" s="111"/>
      <c r="I32" s="52"/>
      <c r="J32" s="52"/>
      <c r="K32" s="52"/>
    </row>
    <row r="33" spans="1:12" ht="24.95" customHeight="1" x14ac:dyDescent="0.15">
      <c r="A33" s="85" t="s">
        <v>91</v>
      </c>
      <c r="B33" s="85"/>
      <c r="C33" s="85"/>
      <c r="D33" s="68">
        <v>13118000</v>
      </c>
      <c r="E33" s="80">
        <f>'임차용역 산출내역서 '!E32</f>
        <v>13356048.385530125</v>
      </c>
      <c r="F33" s="74">
        <f t="shared" si="0"/>
        <v>238048.38553012535</v>
      </c>
      <c r="G33" s="118"/>
      <c r="H33" s="119"/>
      <c r="I33" s="52"/>
      <c r="J33" s="52"/>
      <c r="K33" s="52"/>
      <c r="L33" s="60"/>
    </row>
    <row r="34" spans="1:12" ht="24.95" customHeight="1" x14ac:dyDescent="0.15">
      <c r="A34" s="92" t="s">
        <v>31</v>
      </c>
      <c r="B34" s="92"/>
      <c r="C34" s="92"/>
      <c r="D34" s="71">
        <f>SUM(D31:D33)</f>
        <v>147817297</v>
      </c>
      <c r="E34" s="83">
        <f>'임차용역 산출내역서 '!E33</f>
        <v>146916532.24083138</v>
      </c>
      <c r="F34" s="74">
        <f t="shared" si="0"/>
        <v>-900764.75916862488</v>
      </c>
      <c r="G34" s="138"/>
      <c r="H34" s="138"/>
      <c r="I34" s="52"/>
      <c r="J34" s="52"/>
      <c r="K34" s="52"/>
      <c r="L34" s="60"/>
    </row>
    <row r="35" spans="1:12" ht="24.95" customHeight="1" x14ac:dyDescent="0.15">
      <c r="A35" s="85" t="s">
        <v>5</v>
      </c>
      <c r="B35" s="85"/>
      <c r="C35" s="85"/>
      <c r="D35" s="68">
        <v>14781730</v>
      </c>
      <c r="E35" s="80">
        <f>'임차용역 산출내역서 '!E34</f>
        <v>14691653.224083139</v>
      </c>
      <c r="F35" s="74">
        <f t="shared" si="0"/>
        <v>-90076.77591686137</v>
      </c>
      <c r="G35" s="104"/>
      <c r="H35" s="105"/>
      <c r="I35" s="52"/>
      <c r="J35" s="52"/>
      <c r="K35" s="52"/>
      <c r="L35" s="60"/>
    </row>
    <row r="36" spans="1:12" ht="24.95" customHeight="1" x14ac:dyDescent="0.15">
      <c r="A36" s="90" t="s">
        <v>90</v>
      </c>
      <c r="B36" s="90"/>
      <c r="C36" s="90"/>
      <c r="D36" s="69">
        <v>162599027</v>
      </c>
      <c r="E36" s="81">
        <f>'임차용역 산출내역서 '!E36</f>
        <v>161608185.4649145</v>
      </c>
      <c r="F36" s="75">
        <f t="shared" si="0"/>
        <v>-990841.53508549929</v>
      </c>
      <c r="G36" s="134"/>
      <c r="H36" s="135"/>
      <c r="I36" s="52"/>
      <c r="J36" s="52"/>
      <c r="K36" s="52"/>
      <c r="L36" s="60"/>
    </row>
    <row r="37" spans="1:12" ht="32.25" customHeight="1" thickBot="1" x14ac:dyDescent="0.2">
      <c r="A37" s="91" t="s">
        <v>47</v>
      </c>
      <c r="B37" s="91"/>
      <c r="C37" s="91"/>
      <c r="D37" s="72">
        <v>252000000</v>
      </c>
      <c r="E37" s="84">
        <f>'임차용역 산출내역서 '!E37</f>
        <v>250521000</v>
      </c>
      <c r="F37" s="77">
        <f t="shared" si="0"/>
        <v>-1479000</v>
      </c>
      <c r="G37" s="136" t="s">
        <v>30</v>
      </c>
      <c r="H37" s="137"/>
      <c r="I37" s="52"/>
      <c r="J37" s="52"/>
      <c r="K37" s="52"/>
      <c r="L37" s="60"/>
    </row>
    <row r="38" spans="1:12" s="60" customFormat="1" ht="21" customHeight="1" x14ac:dyDescent="0.3"/>
    <row r="39" spans="1:12" ht="21.75" customHeight="1" x14ac:dyDescent="0.15">
      <c r="A39" s="123"/>
      <c r="B39" s="123"/>
      <c r="C39" s="123"/>
      <c r="D39" s="123"/>
      <c r="E39" s="123"/>
      <c r="F39" s="123"/>
      <c r="G39" s="123"/>
      <c r="H39" s="123"/>
    </row>
    <row r="40" spans="1:12" ht="21.75" customHeight="1" x14ac:dyDescent="0.15">
      <c r="A40" s="124"/>
      <c r="B40" s="124"/>
      <c r="C40" s="124"/>
      <c r="D40" s="124"/>
      <c r="E40" s="124"/>
      <c r="F40" s="124"/>
      <c r="G40" s="124"/>
      <c r="H40" s="124"/>
    </row>
    <row r="41" spans="1:12" ht="21.75" customHeight="1" x14ac:dyDescent="0.15">
      <c r="A41" s="125"/>
      <c r="B41" s="125"/>
      <c r="C41" s="125"/>
      <c r="D41" s="125"/>
      <c r="E41" s="125"/>
      <c r="F41" s="125"/>
      <c r="G41" s="125"/>
      <c r="H41" s="125"/>
    </row>
    <row r="42" spans="1:12" x14ac:dyDescent="0.15">
      <c r="A42" s="125"/>
      <c r="B42" s="125"/>
      <c r="C42" s="125"/>
      <c r="D42" s="125"/>
      <c r="E42" s="125"/>
      <c r="F42" s="125"/>
      <c r="G42" s="125"/>
      <c r="H42" s="125"/>
    </row>
  </sheetData>
  <mergeCells count="80">
    <mergeCell ref="B28:C28"/>
    <mergeCell ref="A19:A20"/>
    <mergeCell ref="A21:C21"/>
    <mergeCell ref="G21:H21"/>
    <mergeCell ref="B19:C19"/>
    <mergeCell ref="B20:C20"/>
    <mergeCell ref="G19:H19"/>
    <mergeCell ref="G20:H20"/>
    <mergeCell ref="A22:A29"/>
    <mergeCell ref="B22:C22"/>
    <mergeCell ref="G22:H22"/>
    <mergeCell ref="B25:C25"/>
    <mergeCell ref="B26:C26"/>
    <mergeCell ref="B29:C29"/>
    <mergeCell ref="G29:H29"/>
    <mergeCell ref="G23:H23"/>
    <mergeCell ref="A39:H39"/>
    <mergeCell ref="A40:H40"/>
    <mergeCell ref="A41:H41"/>
    <mergeCell ref="A42:H42"/>
    <mergeCell ref="B15:C15"/>
    <mergeCell ref="B16:C16"/>
    <mergeCell ref="B17:C17"/>
    <mergeCell ref="A11:A17"/>
    <mergeCell ref="A18:C18"/>
    <mergeCell ref="G35:H35"/>
    <mergeCell ref="G36:H36"/>
    <mergeCell ref="G37:H37"/>
    <mergeCell ref="G34:H34"/>
    <mergeCell ref="A30:C30"/>
    <mergeCell ref="G30:H30"/>
    <mergeCell ref="G31:H31"/>
    <mergeCell ref="G33:H33"/>
    <mergeCell ref="G28:H28"/>
    <mergeCell ref="G24:H24"/>
    <mergeCell ref="G25:H25"/>
    <mergeCell ref="G26:H26"/>
    <mergeCell ref="G27:H27"/>
    <mergeCell ref="G32:H32"/>
    <mergeCell ref="B27:C27"/>
    <mergeCell ref="B13:C13"/>
    <mergeCell ref="G13:H13"/>
    <mergeCell ref="B14:C14"/>
    <mergeCell ref="G14:H14"/>
    <mergeCell ref="G18:H18"/>
    <mergeCell ref="G15:H15"/>
    <mergeCell ref="G16:H16"/>
    <mergeCell ref="G17:H17"/>
    <mergeCell ref="G8:H8"/>
    <mergeCell ref="B12:C12"/>
    <mergeCell ref="G12:H12"/>
    <mergeCell ref="B23:C23"/>
    <mergeCell ref="B24:C24"/>
    <mergeCell ref="B9:C9"/>
    <mergeCell ref="G9:H9"/>
    <mergeCell ref="A10:C10"/>
    <mergeCell ref="G10:H10"/>
    <mergeCell ref="B11:C11"/>
    <mergeCell ref="G11:H11"/>
    <mergeCell ref="A35:C35"/>
    <mergeCell ref="A36:C36"/>
    <mergeCell ref="A37:C37"/>
    <mergeCell ref="A33:C33"/>
    <mergeCell ref="A34:C34"/>
    <mergeCell ref="A31:C31"/>
    <mergeCell ref="A32:C32"/>
    <mergeCell ref="A1:H1"/>
    <mergeCell ref="A2:H2"/>
    <mergeCell ref="A3:C3"/>
    <mergeCell ref="G3:H3"/>
    <mergeCell ref="A4:A9"/>
    <mergeCell ref="B4:C4"/>
    <mergeCell ref="G4:H4"/>
    <mergeCell ref="B5:C5"/>
    <mergeCell ref="G5:H5"/>
    <mergeCell ref="B6:C6"/>
    <mergeCell ref="G6:H6"/>
    <mergeCell ref="B7:C7"/>
    <mergeCell ref="G7:H7"/>
    <mergeCell ref="B8:C8"/>
  </mergeCells>
  <phoneticPr fontId="23" type="noConversion"/>
  <pageMargins left="0.59041666984558105" right="0.59041666984558105" top="0.55097222328186035" bottom="0.55097222328186035" header="0.51152777671813965" footer="0.5115277767181396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37"/>
  <sheetViews>
    <sheetView zoomScaleNormal="100" zoomScaleSheetLayoutView="75" workbookViewId="0">
      <selection activeCell="D42" sqref="D42"/>
    </sheetView>
  </sheetViews>
  <sheetFormatPr defaultColWidth="9" defaultRowHeight="16.5" x14ac:dyDescent="0.3"/>
  <cols>
    <col min="1" max="1" width="17.125" style="1" customWidth="1"/>
    <col min="2" max="2" width="22.625" style="1" customWidth="1"/>
    <col min="3" max="3" width="21.25" style="1" customWidth="1"/>
    <col min="4" max="4" width="20.625" style="1" customWidth="1"/>
    <col min="5" max="5" width="17.5" style="1" customWidth="1"/>
    <col min="6" max="6" width="36.625" style="1" customWidth="1"/>
  </cols>
  <sheetData>
    <row r="1" spans="1:6" ht="43.5" customHeight="1" x14ac:dyDescent="0.3">
      <c r="A1" s="170" t="s">
        <v>0</v>
      </c>
      <c r="B1" s="170"/>
      <c r="C1" s="170"/>
      <c r="D1" s="170"/>
      <c r="E1" s="170"/>
      <c r="F1" s="170"/>
    </row>
    <row r="2" spans="1:6" ht="20.100000000000001" customHeight="1" x14ac:dyDescent="0.3">
      <c r="A2" s="171" t="s">
        <v>61</v>
      </c>
      <c r="B2" s="172"/>
      <c r="C2" s="175" t="s">
        <v>3</v>
      </c>
      <c r="D2" s="176"/>
      <c r="E2" s="177" t="s">
        <v>38</v>
      </c>
      <c r="F2" s="179" t="s">
        <v>17</v>
      </c>
    </row>
    <row r="3" spans="1:6" ht="20.100000000000001" customHeight="1" x14ac:dyDescent="0.3">
      <c r="A3" s="173"/>
      <c r="B3" s="174"/>
      <c r="C3" s="3" t="s">
        <v>63</v>
      </c>
      <c r="D3" s="7" t="s">
        <v>51</v>
      </c>
      <c r="E3" s="178"/>
      <c r="F3" s="180"/>
    </row>
    <row r="4" spans="1:6" ht="15" customHeight="1" x14ac:dyDescent="0.3">
      <c r="A4" s="162" t="s">
        <v>39</v>
      </c>
      <c r="B4" s="9" t="s">
        <v>46</v>
      </c>
      <c r="C4" s="8">
        <v>20800000</v>
      </c>
      <c r="D4" s="8">
        <v>20800000</v>
      </c>
      <c r="E4" s="12">
        <f>C4+D4</f>
        <v>41600000</v>
      </c>
      <c r="F4" s="14" t="s">
        <v>96</v>
      </c>
    </row>
    <row r="5" spans="1:6" ht="15" customHeight="1" x14ac:dyDescent="0.3">
      <c r="A5" s="163"/>
      <c r="B5" s="9" t="s">
        <v>68</v>
      </c>
      <c r="C5" s="8">
        <v>5850000</v>
      </c>
      <c r="D5" s="8">
        <v>5850000</v>
      </c>
      <c r="E5" s="12">
        <f t="shared" ref="E5:E9" si="0">C5+D5</f>
        <v>11700000</v>
      </c>
      <c r="F5" s="15"/>
    </row>
    <row r="6" spans="1:6" ht="15" customHeight="1" x14ac:dyDescent="0.3">
      <c r="A6" s="163"/>
      <c r="B6" s="9" t="s">
        <v>62</v>
      </c>
      <c r="C6" s="8">
        <v>4290000</v>
      </c>
      <c r="D6" s="8">
        <v>4290000</v>
      </c>
      <c r="E6" s="12">
        <f t="shared" si="0"/>
        <v>8580000</v>
      </c>
      <c r="F6" s="15"/>
    </row>
    <row r="7" spans="1:6" ht="15" customHeight="1" x14ac:dyDescent="0.3">
      <c r="A7" s="163"/>
      <c r="B7" s="9" t="s">
        <v>59</v>
      </c>
      <c r="C7" s="8">
        <v>1608750</v>
      </c>
      <c r="D7" s="8">
        <v>1608750</v>
      </c>
      <c r="E7" s="12">
        <f t="shared" si="0"/>
        <v>3217500</v>
      </c>
      <c r="F7" s="15"/>
    </row>
    <row r="8" spans="1:6" ht="15" customHeight="1" x14ac:dyDescent="0.3">
      <c r="A8" s="163"/>
      <c r="B8" s="9" t="s">
        <v>66</v>
      </c>
      <c r="C8" s="8">
        <v>3254875</v>
      </c>
      <c r="D8" s="8">
        <v>3254875</v>
      </c>
      <c r="E8" s="12">
        <f>C8+D8</f>
        <v>6509750</v>
      </c>
      <c r="F8" s="16" t="s">
        <v>89</v>
      </c>
    </row>
    <row r="9" spans="1:6" ht="15" customHeight="1" x14ac:dyDescent="0.3">
      <c r="A9" s="169"/>
      <c r="B9" s="10" t="s">
        <v>83</v>
      </c>
      <c r="C9" s="11">
        <f>SUM(C4:C8)</f>
        <v>35803625</v>
      </c>
      <c r="D9" s="11">
        <f>SUM(D4:D8)</f>
        <v>35803625</v>
      </c>
      <c r="E9" s="13">
        <f t="shared" si="0"/>
        <v>71607250</v>
      </c>
      <c r="F9" s="15"/>
    </row>
    <row r="10" spans="1:6" ht="15" customHeight="1" x14ac:dyDescent="0.3">
      <c r="A10" s="161" t="s">
        <v>53</v>
      </c>
      <c r="B10" s="9" t="s">
        <v>77</v>
      </c>
      <c r="C10" s="8">
        <f>SUM(C4:C7)*1.9%</f>
        <v>618426.25</v>
      </c>
      <c r="D10" s="8">
        <f>SUM(D4:D7)*1.9%</f>
        <v>618426.25</v>
      </c>
      <c r="E10" s="12">
        <f>C10+D10</f>
        <v>1236852.5</v>
      </c>
      <c r="F10" s="63" t="s">
        <v>93</v>
      </c>
    </row>
    <row r="11" spans="1:6" ht="15" customHeight="1" x14ac:dyDescent="0.3">
      <c r="A11" s="161"/>
      <c r="B11" s="9" t="s">
        <v>82</v>
      </c>
      <c r="C11" s="8">
        <f>SUM(C4:C7)*3.545%</f>
        <v>1153853.1875</v>
      </c>
      <c r="D11" s="8">
        <f>SUM(D4:D7)*3.545%</f>
        <v>1153853.1875</v>
      </c>
      <c r="E11" s="12">
        <f t="shared" ref="E11:E16" si="1">C11+D11</f>
        <v>2307706.375</v>
      </c>
      <c r="F11" s="63" t="s">
        <v>106</v>
      </c>
    </row>
    <row r="12" spans="1:6" ht="15" customHeight="1" x14ac:dyDescent="0.3">
      <c r="A12" s="161"/>
      <c r="B12" s="9" t="s">
        <v>36</v>
      </c>
      <c r="C12" s="8">
        <f>C11*12.81%</f>
        <v>147808.59331874998</v>
      </c>
      <c r="D12" s="8">
        <f>D11*12.81%</f>
        <v>147808.59331874998</v>
      </c>
      <c r="E12" s="12">
        <f t="shared" si="1"/>
        <v>295617.18663749995</v>
      </c>
      <c r="F12" s="63" t="s">
        <v>95</v>
      </c>
    </row>
    <row r="13" spans="1:6" ht="15" customHeight="1" x14ac:dyDescent="0.3">
      <c r="A13" s="161"/>
      <c r="B13" s="9" t="s">
        <v>70</v>
      </c>
      <c r="C13" s="8">
        <f>SUM(C4:C7)*4.5%</f>
        <v>1464693.75</v>
      </c>
      <c r="D13" s="8">
        <f>SUM(D4:D7)*4.5%</f>
        <v>1464693.75</v>
      </c>
      <c r="E13" s="12">
        <f t="shared" si="1"/>
        <v>2929387.5</v>
      </c>
      <c r="F13" s="63" t="s">
        <v>104</v>
      </c>
    </row>
    <row r="14" spans="1:6" ht="15" customHeight="1" x14ac:dyDescent="0.3">
      <c r="A14" s="161"/>
      <c r="B14" s="9" t="s">
        <v>84</v>
      </c>
      <c r="C14" s="8">
        <f>SUM(C4:C7)*0.9%</f>
        <v>292938.75000000006</v>
      </c>
      <c r="D14" s="8">
        <f>SUM(D4:D7)*0.9%</f>
        <v>292938.75000000006</v>
      </c>
      <c r="E14" s="12">
        <f t="shared" si="1"/>
        <v>585877.50000000012</v>
      </c>
      <c r="F14" s="63" t="s">
        <v>102</v>
      </c>
    </row>
    <row r="15" spans="1:6" ht="15" customHeight="1" x14ac:dyDescent="0.3">
      <c r="A15" s="161"/>
      <c r="B15" s="9" t="s">
        <v>24</v>
      </c>
      <c r="C15" s="8">
        <f>SUM(C4:C7)*0.06%</f>
        <v>19529.25</v>
      </c>
      <c r="D15" s="8">
        <f>SUM(D4:D7)*0.06%</f>
        <v>19529.25</v>
      </c>
      <c r="E15" s="12">
        <f t="shared" si="1"/>
        <v>39058.5</v>
      </c>
      <c r="F15" s="63" t="s">
        <v>26</v>
      </c>
    </row>
    <row r="16" spans="1:6" ht="15" customHeight="1" x14ac:dyDescent="0.3">
      <c r="A16" s="161"/>
      <c r="B16" s="9" t="s">
        <v>45</v>
      </c>
      <c r="C16" s="8">
        <v>2500000</v>
      </c>
      <c r="D16" s="8">
        <v>2500000</v>
      </c>
      <c r="E16" s="12">
        <f t="shared" si="1"/>
        <v>5000000</v>
      </c>
      <c r="F16" s="15" t="s">
        <v>107</v>
      </c>
    </row>
    <row r="17" spans="1:6" ht="15" customHeight="1" x14ac:dyDescent="0.3">
      <c r="A17" s="161"/>
      <c r="B17" s="10" t="s">
        <v>75</v>
      </c>
      <c r="C17" s="11">
        <f>SUM(C10:C16)</f>
        <v>6197249.7808187502</v>
      </c>
      <c r="D17" s="11">
        <f>SUM(D10:D16)</f>
        <v>6197249.7808187502</v>
      </c>
      <c r="E17" s="11">
        <f>SUM(E10:E16)</f>
        <v>12394499.5616375</v>
      </c>
      <c r="F17" s="15"/>
    </row>
    <row r="18" spans="1:6" ht="15" customHeight="1" x14ac:dyDescent="0.3">
      <c r="A18" s="162" t="s">
        <v>43</v>
      </c>
      <c r="B18" s="20" t="s">
        <v>41</v>
      </c>
      <c r="C18" s="8"/>
      <c r="D18" s="8">
        <v>0</v>
      </c>
      <c r="E18" s="12">
        <v>0</v>
      </c>
      <c r="F18" s="23" t="s">
        <v>97</v>
      </c>
    </row>
    <row r="19" spans="1:6" ht="15" customHeight="1" x14ac:dyDescent="0.3">
      <c r="A19" s="163"/>
      <c r="B19" s="20" t="s">
        <v>50</v>
      </c>
      <c r="C19" s="8"/>
      <c r="D19" s="8">
        <v>0</v>
      </c>
      <c r="E19" s="12">
        <v>0</v>
      </c>
      <c r="F19" s="23" t="s">
        <v>85</v>
      </c>
    </row>
    <row r="20" spans="1:6" ht="15" customHeight="1" x14ac:dyDescent="0.3">
      <c r="A20" s="163"/>
      <c r="B20" s="28" t="s">
        <v>78</v>
      </c>
      <c r="C20" s="29">
        <f>SUM(C18:C19)</f>
        <v>0</v>
      </c>
      <c r="D20" s="29">
        <f>SUM(D18:D19)</f>
        <v>0</v>
      </c>
      <c r="E20" s="30">
        <f>SUM(E18:E19)</f>
        <v>0</v>
      </c>
      <c r="F20" s="31"/>
    </row>
    <row r="21" spans="1:6" ht="15" customHeight="1" x14ac:dyDescent="0.3">
      <c r="A21" s="164" t="s">
        <v>40</v>
      </c>
      <c r="B21" s="38" t="s">
        <v>65</v>
      </c>
      <c r="C21" s="39">
        <v>8750000</v>
      </c>
      <c r="D21" s="39">
        <v>5250000</v>
      </c>
      <c r="E21" s="39">
        <f>C21+D21</f>
        <v>14000000</v>
      </c>
      <c r="F21" s="40" t="s">
        <v>103</v>
      </c>
    </row>
    <row r="22" spans="1:6" ht="15" customHeight="1" x14ac:dyDescent="0.3">
      <c r="A22" s="165"/>
      <c r="B22" s="21" t="s">
        <v>54</v>
      </c>
      <c r="C22" s="2">
        <v>5330805</v>
      </c>
      <c r="D22" s="2">
        <v>3445733</v>
      </c>
      <c r="E22" s="2">
        <f t="shared" ref="E22:E27" si="2">C22+D22</f>
        <v>8776538</v>
      </c>
      <c r="F22" s="41" t="s">
        <v>37</v>
      </c>
    </row>
    <row r="23" spans="1:6" ht="15" customHeight="1" x14ac:dyDescent="0.3">
      <c r="A23" s="165"/>
      <c r="B23" s="21" t="s">
        <v>11</v>
      </c>
      <c r="C23" s="2">
        <v>8000000</v>
      </c>
      <c r="D23" s="2">
        <v>1500000</v>
      </c>
      <c r="E23" s="2">
        <f t="shared" si="2"/>
        <v>9500000</v>
      </c>
      <c r="F23" s="42" t="s">
        <v>98</v>
      </c>
    </row>
    <row r="24" spans="1:6" ht="15" customHeight="1" x14ac:dyDescent="0.3">
      <c r="A24" s="165"/>
      <c r="B24" s="21" t="s">
        <v>69</v>
      </c>
      <c r="C24" s="2">
        <v>147000</v>
      </c>
      <c r="D24" s="2">
        <v>147000</v>
      </c>
      <c r="E24" s="2">
        <f t="shared" si="2"/>
        <v>294000</v>
      </c>
      <c r="F24" s="43" t="s">
        <v>15</v>
      </c>
    </row>
    <row r="25" spans="1:6" ht="15" customHeight="1" x14ac:dyDescent="0.3">
      <c r="A25" s="165"/>
      <c r="B25" s="22" t="s">
        <v>48</v>
      </c>
      <c r="C25" s="2">
        <v>1500000</v>
      </c>
      <c r="D25" s="2">
        <v>1200000</v>
      </c>
      <c r="E25" s="2">
        <f t="shared" si="2"/>
        <v>2700000</v>
      </c>
      <c r="F25" s="41" t="s">
        <v>14</v>
      </c>
    </row>
    <row r="26" spans="1:6" ht="15" customHeight="1" x14ac:dyDescent="0.3">
      <c r="A26" s="165"/>
      <c r="B26" s="22" t="s">
        <v>60</v>
      </c>
      <c r="C26" s="2">
        <v>70000</v>
      </c>
      <c r="D26" s="2">
        <v>70000</v>
      </c>
      <c r="E26" s="2">
        <f t="shared" si="2"/>
        <v>140000</v>
      </c>
      <c r="F26" s="43" t="s">
        <v>16</v>
      </c>
    </row>
    <row r="27" spans="1:6" ht="15" customHeight="1" x14ac:dyDescent="0.3">
      <c r="A27" s="165"/>
      <c r="B27" s="22" t="s">
        <v>58</v>
      </c>
      <c r="C27" s="2">
        <v>340800</v>
      </c>
      <c r="D27" s="2">
        <v>340800</v>
      </c>
      <c r="E27" s="2">
        <f t="shared" si="2"/>
        <v>681600</v>
      </c>
      <c r="F27" s="43" t="s">
        <v>105</v>
      </c>
    </row>
    <row r="28" spans="1:6" ht="15" customHeight="1" x14ac:dyDescent="0.3">
      <c r="A28" s="165"/>
      <c r="B28" s="48" t="s">
        <v>35</v>
      </c>
      <c r="C28" s="6">
        <f>(C9+C20)*1.85%</f>
        <v>662367.06250000012</v>
      </c>
      <c r="D28" s="6">
        <f>(D9+D20)*1.85%</f>
        <v>662367.06250000012</v>
      </c>
      <c r="E28" s="6">
        <f>C28+D28</f>
        <v>1324734.1250000002</v>
      </c>
      <c r="F28" s="64" t="s">
        <v>101</v>
      </c>
    </row>
    <row r="29" spans="1:6" ht="15" customHeight="1" x14ac:dyDescent="0.3">
      <c r="A29" s="166"/>
      <c r="B29" s="44" t="s">
        <v>57</v>
      </c>
      <c r="C29" s="45">
        <f>SUM(C21:C28)</f>
        <v>24800972.0625</v>
      </c>
      <c r="D29" s="45">
        <f>SUM(D21:D28)</f>
        <v>12615900.0625</v>
      </c>
      <c r="E29" s="46">
        <f>SUM(E21:E28)</f>
        <v>37416872.125</v>
      </c>
      <c r="F29" s="47"/>
    </row>
    <row r="30" spans="1:6" ht="15" customHeight="1" x14ac:dyDescent="0.3">
      <c r="A30" s="167" t="s">
        <v>12</v>
      </c>
      <c r="B30" s="168"/>
      <c r="C30" s="32">
        <f>C9+C17+C20+C29</f>
        <v>66801846.843318753</v>
      </c>
      <c r="D30" s="32">
        <f>D9+D17+D20+D29</f>
        <v>54616774.843318753</v>
      </c>
      <c r="E30" s="32">
        <f>E9+E17+E20+E29</f>
        <v>121418621.68663751</v>
      </c>
      <c r="F30" s="33"/>
    </row>
    <row r="31" spans="1:6" ht="21.75" customHeight="1" x14ac:dyDescent="0.3">
      <c r="A31" s="157" t="s">
        <v>32</v>
      </c>
      <c r="B31" s="158"/>
      <c r="C31" s="4">
        <f>(C9+C17+C20+C29)*10%</f>
        <v>6680184.6843318753</v>
      </c>
      <c r="D31" s="4">
        <f>(D9+D17+D20+D29)*10%</f>
        <v>5461677.484331876</v>
      </c>
      <c r="E31" s="2">
        <f>C31+D31</f>
        <v>12141862.168663751</v>
      </c>
      <c r="F31" s="65" t="s">
        <v>100</v>
      </c>
    </row>
    <row r="32" spans="1:6" ht="21.75" customHeight="1" x14ac:dyDescent="0.3">
      <c r="A32" s="149" t="s">
        <v>49</v>
      </c>
      <c r="B32" s="150"/>
      <c r="C32" s="5">
        <f>(C30+C31)*10%</f>
        <v>7348203.1527650626</v>
      </c>
      <c r="D32" s="5">
        <f>(D30+D31)*10%</f>
        <v>6007845.2327650636</v>
      </c>
      <c r="E32" s="2">
        <f t="shared" ref="E32:E34" si="3">C32+D32</f>
        <v>13356048.385530125</v>
      </c>
      <c r="F32" s="61" t="s">
        <v>94</v>
      </c>
    </row>
    <row r="33" spans="1:6" ht="15" customHeight="1" x14ac:dyDescent="0.3">
      <c r="A33" s="159" t="s">
        <v>34</v>
      </c>
      <c r="B33" s="160"/>
      <c r="C33" s="18">
        <f>C30+C31+C32</f>
        <v>80830234.68041569</v>
      </c>
      <c r="D33" s="18">
        <f>D30+D31+D32</f>
        <v>66086297.560415693</v>
      </c>
      <c r="E33" s="18">
        <f>E30+E31+E32</f>
        <v>146916532.24083138</v>
      </c>
      <c r="F33" s="17"/>
    </row>
    <row r="34" spans="1:6" ht="15" customHeight="1" x14ac:dyDescent="0.3">
      <c r="A34" s="149" t="s">
        <v>73</v>
      </c>
      <c r="B34" s="150"/>
      <c r="C34" s="4">
        <f>C33*10%</f>
        <v>8083023.468041569</v>
      </c>
      <c r="D34" s="4">
        <f>D33*10%</f>
        <v>6608629.7560415696</v>
      </c>
      <c r="E34" s="2">
        <f t="shared" si="3"/>
        <v>14691653.224083139</v>
      </c>
      <c r="F34" s="24" t="s">
        <v>56</v>
      </c>
    </row>
    <row r="35" spans="1:6" ht="15" customHeight="1" x14ac:dyDescent="0.3">
      <c r="A35" s="151" t="s">
        <v>2</v>
      </c>
      <c r="B35" s="152"/>
      <c r="C35" s="26">
        <f>C33+C34</f>
        <v>88913258.148457259</v>
      </c>
      <c r="D35" s="26">
        <f>D33+D34</f>
        <v>72694927.316457257</v>
      </c>
      <c r="E35" s="26">
        <f>E33+E34</f>
        <v>161608185.4649145</v>
      </c>
      <c r="F35" s="25"/>
    </row>
    <row r="36" spans="1:6" ht="36.75" customHeight="1" x14ac:dyDescent="0.3">
      <c r="A36" s="153" t="s">
        <v>64</v>
      </c>
      <c r="B36" s="154"/>
      <c r="C36" s="19">
        <f>C35</f>
        <v>88913258.148457259</v>
      </c>
      <c r="D36" s="19">
        <f>D35</f>
        <v>72694927.316457257</v>
      </c>
      <c r="E36" s="19">
        <f>C36+D36</f>
        <v>161608185.4649145</v>
      </c>
      <c r="F36" s="27"/>
    </row>
    <row r="37" spans="1:6" s="37" customFormat="1" ht="23.25" customHeight="1" x14ac:dyDescent="0.3">
      <c r="A37" s="155" t="s">
        <v>67</v>
      </c>
      <c r="B37" s="156"/>
      <c r="C37" s="34">
        <f>C36*2</f>
        <v>177826516.29691452</v>
      </c>
      <c r="D37" s="35">
        <f>D36</f>
        <v>72694927.316457257</v>
      </c>
      <c r="E37" s="34">
        <f>TRUNC(C37+D37,-3)</f>
        <v>250521000</v>
      </c>
      <c r="F37" s="36" t="s">
        <v>30</v>
      </c>
    </row>
  </sheetData>
  <mergeCells count="17">
    <mergeCell ref="A4:A9"/>
    <mergeCell ref="A1:F1"/>
    <mergeCell ref="A2:B3"/>
    <mergeCell ref="C2:D2"/>
    <mergeCell ref="E2:E3"/>
    <mergeCell ref="F2:F3"/>
    <mergeCell ref="A10:A17"/>
    <mergeCell ref="A18:A20"/>
    <mergeCell ref="A21:A29"/>
    <mergeCell ref="A30:B30"/>
    <mergeCell ref="A32:B32"/>
    <mergeCell ref="A34:B34"/>
    <mergeCell ref="A35:B35"/>
    <mergeCell ref="A36:B36"/>
    <mergeCell ref="A37:B37"/>
    <mergeCell ref="A31:B31"/>
    <mergeCell ref="A33:B33"/>
  </mergeCells>
  <phoneticPr fontId="23" type="noConversion"/>
  <pageMargins left="0.69972223043441772" right="0.69972223043441772" top="0.75" bottom="0.75" header="0.30000001192092896" footer="0.30000001192092896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zoomScaleNormal="100" zoomScaleSheetLayoutView="75" workbookViewId="0">
      <selection activeCell="G30" sqref="G30"/>
    </sheetView>
  </sheetViews>
  <sheetFormatPr defaultColWidth="9" defaultRowHeight="16.5" x14ac:dyDescent="0.3"/>
  <sheetData/>
  <phoneticPr fontId="23" type="noConversion"/>
  <pageMargins left="0.69972223043441772" right="0.69972223043441772" top="0.75" bottom="0.75" header="0.30000001192092896" footer="0.300000011920928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심사내역서</vt:lpstr>
      <vt:lpstr>임차용역 산출내역서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곽정화</dc:creator>
  <cp:lastModifiedBy>곽정화</cp:lastModifiedBy>
  <cp:revision>3</cp:revision>
  <cp:lastPrinted>2023-01-13T07:24:14Z</cp:lastPrinted>
  <dcterms:created xsi:type="dcterms:W3CDTF">2023-01-12T08:47:58Z</dcterms:created>
  <dcterms:modified xsi:type="dcterms:W3CDTF">2023-01-27T00:48:12Z</dcterms:modified>
  <cp:version>1100.0100.01</cp:version>
</cp:coreProperties>
</file>